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F_ASSET_MANAGEMENT\FINANCE\Account\2020\EF Principal\FSC\06\6m\"/>
    </mc:Choice>
  </mc:AlternateContent>
  <xr:revisionPtr revIDLastSave="0" documentId="13_ncr:1_{B926A1FA-BBE8-43A5-9348-57BF1F7E4782}" xr6:coauthVersionLast="45" xr6:coauthVersionMax="45" xr10:uidLastSave="{00000000-0000-0000-0000-000000000000}"/>
  <bookViews>
    <workbookView xWindow="-120" yWindow="-120" windowWidth="29040" windowHeight="15840" tabRatio="796" xr2:uid="{00000000-000D-0000-FFFF-FFFF00000000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8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externalReferences>
    <externalReference r:id="rId18"/>
  </externalReferences>
  <definedNames>
    <definedName name="_bsType" localSheetId="5">[1]nomenclature!$A$17:$A$18</definedName>
    <definedName name="_bsType">nomenclature!$A$17:$A$18</definedName>
    <definedName name="_country" localSheetId="5">[1]nomenclature!$D$2:$D$246</definedName>
    <definedName name="_country">nomenclature!$D$2:$D$246</definedName>
    <definedName name="_Currencies" localSheetId="5">[1]nomenclature!$G$3:$G$164</definedName>
    <definedName name="_Currencies">nomenclature!$G$3:$G$164</definedName>
    <definedName name="_Deposits">nomenclature!$J$3:$J$4</definedName>
    <definedName name="_xlnm._FilterDatabase" localSheetId="15" hidden="1">Danni!$A$1:$G$212</definedName>
    <definedName name="_instrument" localSheetId="5">[1]nomenclature!$A$2:$A$11</definedName>
    <definedName name="_instrument">nomenclature!$A$2:$A$11</definedName>
    <definedName name="_Instrument_49_2" localSheetId="5">[1]nomenclature!$A$38:$A$41</definedName>
    <definedName name="_Instrument_49_2">nomenclature!$A$38:$A$41</definedName>
    <definedName name="_Instrument_Type_Group" localSheetId="5">[1]nomenclature!$A$28:$A$34</definedName>
    <definedName name="_Instrument_Type_Group">nomenclature!$A$28:$A$34</definedName>
    <definedName name="_SecurityType" localSheetId="5">[1]nomenclature!$A$23:$A$24</definedName>
    <definedName name="_SecurityType">nomenclature!$A$23:$A$24</definedName>
    <definedName name="authorEmail">cover!$C$29</definedName>
    <definedName name="authorName" localSheetId="5">[1]cover!$C$26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 localSheetId="5">[1]cover!$C$11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 localSheetId="5">[1]cover!$C$12</definedName>
    <definedName name="dfRG">cover!$C$12</definedName>
    <definedName name="EndDate" localSheetId="5">[1]cover!$C$7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'5-DI'!$A$1:$D$32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 localSheetId="5">[1]cover!$C$8</definedName>
    <definedName name="ReportedCompletionDate">cover!$C$8</definedName>
    <definedName name="StartDate" localSheetId="5">[1]cover!$C$6</definedName>
    <definedName name="StartDate">cover!$C$6</definedName>
    <definedName name="udBulstat">cover!$C$22</definedName>
    <definedName name="udManager" localSheetId="5">[1]cover!$C$23</definedName>
    <definedName name="udManager">cover!$C$23</definedName>
    <definedName name="udName">cover!$C$20</definedName>
    <definedName name="udRG">cover!$C$21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28" l="1"/>
  <c r="D6" i="28"/>
  <c r="D5" i="28"/>
  <c r="A4" i="28"/>
  <c r="A3" i="28"/>
  <c r="E40" i="4" l="1"/>
  <c r="E38" i="4" l="1"/>
  <c r="G28" i="4"/>
  <c r="V263" i="12" l="1"/>
  <c r="V212" i="12"/>
  <c r="U263" i="12"/>
  <c r="U212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A4" i="27"/>
  <c r="A4" i="2"/>
  <c r="A4" i="6"/>
  <c r="A4" i="3"/>
  <c r="A4" i="4"/>
  <c r="A5" i="23"/>
  <c r="A4" i="23"/>
  <c r="A3" i="1"/>
  <c r="A4" i="1"/>
  <c r="A172" i="10"/>
  <c r="B172" i="10"/>
  <c r="C172" i="10"/>
  <c r="A173" i="10"/>
  <c r="B173" i="10"/>
  <c r="C173" i="10"/>
  <c r="A174" i="10"/>
  <c r="B174" i="10"/>
  <c r="C174" i="10"/>
  <c r="A175" i="10"/>
  <c r="B175" i="10"/>
  <c r="C175" i="10"/>
  <c r="G172" i="10"/>
  <c r="G173" i="10"/>
  <c r="G174" i="10"/>
  <c r="G175" i="10"/>
  <c r="G28" i="1"/>
  <c r="G57" i="10" s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9" i="10"/>
  <c r="G170" i="10"/>
  <c r="G171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69" i="10"/>
  <c r="B169" i="10"/>
  <c r="C169" i="10"/>
  <c r="A170" i="10"/>
  <c r="B170" i="10"/>
  <c r="C170" i="10"/>
  <c r="A171" i="10"/>
  <c r="B171" i="10"/>
  <c r="C171" i="10"/>
  <c r="C18" i="7"/>
  <c r="G189" i="10" s="1"/>
  <c r="C19" i="7"/>
  <c r="C22" i="7"/>
  <c r="G193" i="10" s="1"/>
  <c r="C23" i="7"/>
  <c r="G194" i="10" s="1"/>
  <c r="C24" i="7"/>
  <c r="G195" i="10" s="1"/>
  <c r="C35" i="7"/>
  <c r="G201" i="10" s="1"/>
  <c r="C36" i="7"/>
  <c r="G202" i="10" s="1"/>
  <c r="C37" i="7"/>
  <c r="C38" i="7"/>
  <c r="G204" i="10" s="1"/>
  <c r="C39" i="7"/>
  <c r="G205" i="10" s="1"/>
  <c r="C40" i="7"/>
  <c r="G206" i="10"/>
  <c r="C41" i="7"/>
  <c r="G207" i="10" s="1"/>
  <c r="C42" i="7"/>
  <c r="G208" i="10" s="1"/>
  <c r="C43" i="7"/>
  <c r="G209" i="10" s="1"/>
  <c r="C44" i="7"/>
  <c r="G210" i="10" s="1"/>
  <c r="C45" i="7"/>
  <c r="G211" i="10" s="1"/>
  <c r="C34" i="7"/>
  <c r="G200" i="10" s="1"/>
  <c r="C32" i="7"/>
  <c r="C21" i="7"/>
  <c r="G192" i="10" s="1"/>
  <c r="C17" i="7"/>
  <c r="G188" i="10"/>
  <c r="C14" i="7"/>
  <c r="G185" i="10" s="1"/>
  <c r="C15" i="7"/>
  <c r="C13" i="7"/>
  <c r="G184" i="10" s="1"/>
  <c r="G186" i="10"/>
  <c r="G197" i="10"/>
  <c r="G203" i="10"/>
  <c r="G183" i="10"/>
  <c r="G115" i="10"/>
  <c r="G125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 s="1"/>
  <c r="F50" i="23" s="1"/>
  <c r="E38" i="23"/>
  <c r="E35" i="23"/>
  <c r="E29" i="23"/>
  <c r="E28" i="23"/>
  <c r="E26" i="23"/>
  <c r="E20" i="23"/>
  <c r="D20" i="23"/>
  <c r="F20" i="23" s="1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E33" i="7"/>
  <c r="E46" i="7"/>
  <c r="F33" i="7"/>
  <c r="F46" i="7"/>
  <c r="D33" i="7"/>
  <c r="D46" i="7" s="1"/>
  <c r="D16" i="7"/>
  <c r="E16" i="7"/>
  <c r="E25" i="7" s="1"/>
  <c r="F16" i="7"/>
  <c r="F25" i="7" s="1"/>
  <c r="M13" i="6"/>
  <c r="P13" i="6" s="1"/>
  <c r="M14" i="6"/>
  <c r="P14" i="6" s="1"/>
  <c r="M15" i="6"/>
  <c r="P15" i="6" s="1"/>
  <c r="M16" i="6"/>
  <c r="P16" i="6" s="1"/>
  <c r="M17" i="6"/>
  <c r="P17" i="6" s="1"/>
  <c r="F17" i="6"/>
  <c r="I17" i="6"/>
  <c r="Q17" i="6" s="1"/>
  <c r="G181" i="10" s="1"/>
  <c r="F13" i="6"/>
  <c r="I13" i="6"/>
  <c r="Q13" i="6" s="1"/>
  <c r="G177" i="10" s="1"/>
  <c r="F14" i="6"/>
  <c r="I14" i="6"/>
  <c r="Q14" i="6" s="1"/>
  <c r="G178" i="10" s="1"/>
  <c r="F15" i="6"/>
  <c r="I15" i="6"/>
  <c r="Q15" i="6" s="1"/>
  <c r="G179" i="10" s="1"/>
  <c r="F16" i="6"/>
  <c r="I16" i="6"/>
  <c r="Q16" i="6" s="1"/>
  <c r="G180" i="10" s="1"/>
  <c r="D30" i="3"/>
  <c r="E30" i="3"/>
  <c r="F30" i="3"/>
  <c r="G30" i="3"/>
  <c r="H30" i="3"/>
  <c r="C30" i="3"/>
  <c r="I30" i="3" s="1"/>
  <c r="G153" i="10" s="1"/>
  <c r="D27" i="3"/>
  <c r="E27" i="3"/>
  <c r="F27" i="3"/>
  <c r="G27" i="3"/>
  <c r="H27" i="3"/>
  <c r="C27" i="3"/>
  <c r="I27" i="3" s="1"/>
  <c r="G150" i="10" s="1"/>
  <c r="H23" i="1"/>
  <c r="H24" i="1"/>
  <c r="H47" i="1" s="1"/>
  <c r="E12" i="23" s="1"/>
  <c r="G23" i="1"/>
  <c r="G53" i="10" s="1"/>
  <c r="H22" i="3"/>
  <c r="G22" i="3"/>
  <c r="H14" i="3"/>
  <c r="H18" i="3" s="1"/>
  <c r="G14" i="3"/>
  <c r="F14" i="3"/>
  <c r="F18" i="3" s="1"/>
  <c r="E14" i="3"/>
  <c r="E18" i="3" s="1"/>
  <c r="E34" i="3" s="1"/>
  <c r="E36" i="3" s="1"/>
  <c r="D14" i="3"/>
  <c r="C14" i="3"/>
  <c r="I14" i="3" s="1"/>
  <c r="G137" i="10" s="1"/>
  <c r="D23" i="3"/>
  <c r="E23" i="3"/>
  <c r="F23" i="3"/>
  <c r="G23" i="3"/>
  <c r="I23" i="3" s="1"/>
  <c r="G146" i="10" s="1"/>
  <c r="H23" i="3"/>
  <c r="C23" i="3"/>
  <c r="D19" i="3"/>
  <c r="E19" i="3"/>
  <c r="F19" i="3"/>
  <c r="G19" i="3"/>
  <c r="H19" i="3"/>
  <c r="C19" i="3"/>
  <c r="D15" i="3"/>
  <c r="E15" i="3"/>
  <c r="F15" i="3"/>
  <c r="G15" i="3"/>
  <c r="G18" i="3" s="1"/>
  <c r="G34" i="3" s="1"/>
  <c r="G36" i="3" s="1"/>
  <c r="D28" i="23" s="1"/>
  <c r="F28" i="23" s="1"/>
  <c r="H15" i="3"/>
  <c r="C15" i="3"/>
  <c r="I15" i="3" s="1"/>
  <c r="G138" i="10" s="1"/>
  <c r="I16" i="3"/>
  <c r="G139" i="10"/>
  <c r="I17" i="3"/>
  <c r="G140" i="10"/>
  <c r="I20" i="3"/>
  <c r="G143" i="10" s="1"/>
  <c r="I21" i="3"/>
  <c r="G144" i="10" s="1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 s="1"/>
  <c r="D36" i="4"/>
  <c r="F36" i="4"/>
  <c r="G36" i="4"/>
  <c r="C36" i="4"/>
  <c r="H32" i="4"/>
  <c r="H33" i="4"/>
  <c r="H34" i="4"/>
  <c r="H35" i="4"/>
  <c r="H31" i="4"/>
  <c r="H36" i="4" s="1"/>
  <c r="E32" i="4"/>
  <c r="G127" i="10" s="1"/>
  <c r="E33" i="4"/>
  <c r="G128" i="10" s="1"/>
  <c r="E34" i="4"/>
  <c r="G129" i="10"/>
  <c r="E35" i="4"/>
  <c r="G130" i="10"/>
  <c r="E31" i="4"/>
  <c r="H22" i="4"/>
  <c r="H23" i="4"/>
  <c r="H24" i="4"/>
  <c r="H25" i="4"/>
  <c r="H26" i="4"/>
  <c r="H27" i="4"/>
  <c r="H28" i="4"/>
  <c r="H21" i="4"/>
  <c r="E22" i="4"/>
  <c r="G117" i="10" s="1"/>
  <c r="E23" i="4"/>
  <c r="G118" i="10" s="1"/>
  <c r="E24" i="4"/>
  <c r="G119" i="10" s="1"/>
  <c r="E25" i="4"/>
  <c r="G120" i="10" s="1"/>
  <c r="E26" i="4"/>
  <c r="G121" i="10" s="1"/>
  <c r="E27" i="4"/>
  <c r="G122" i="10" s="1"/>
  <c r="E28" i="4"/>
  <c r="G123" i="10" s="1"/>
  <c r="E21" i="4"/>
  <c r="G116" i="10" s="1"/>
  <c r="H14" i="4"/>
  <c r="H15" i="4"/>
  <c r="H16" i="4"/>
  <c r="H17" i="4"/>
  <c r="H18" i="4"/>
  <c r="H13" i="4"/>
  <c r="E14" i="4"/>
  <c r="G109" i="10" s="1"/>
  <c r="E15" i="4"/>
  <c r="G110" i="10" s="1"/>
  <c r="E16" i="4"/>
  <c r="G111" i="10" s="1"/>
  <c r="E17" i="4"/>
  <c r="G112" i="10" s="1"/>
  <c r="E18" i="4"/>
  <c r="G113" i="10" s="1"/>
  <c r="E13" i="4"/>
  <c r="G108" i="10" s="1"/>
  <c r="D20" i="7"/>
  <c r="E20" i="7"/>
  <c r="F20" i="7"/>
  <c r="O12" i="6"/>
  <c r="O18" i="6"/>
  <c r="N12" i="6"/>
  <c r="N18" i="6"/>
  <c r="K12" i="6"/>
  <c r="L12" i="6"/>
  <c r="L18" i="6" s="1"/>
  <c r="J12" i="6"/>
  <c r="J18" i="6" s="1"/>
  <c r="M18" i="6" s="1"/>
  <c r="P18" i="6" s="1"/>
  <c r="H12" i="6"/>
  <c r="H18" i="6"/>
  <c r="G12" i="6"/>
  <c r="G18" i="6"/>
  <c r="D12" i="6"/>
  <c r="D18" i="6"/>
  <c r="E12" i="6"/>
  <c r="E18" i="6"/>
  <c r="C12" i="6"/>
  <c r="C18" i="6"/>
  <c r="G29" i="4"/>
  <c r="F29" i="4"/>
  <c r="H29" i="4" s="1"/>
  <c r="D29" i="4"/>
  <c r="C29" i="4"/>
  <c r="G19" i="4"/>
  <c r="G37" i="4" s="1"/>
  <c r="F19" i="4"/>
  <c r="D19" i="4"/>
  <c r="C19" i="4"/>
  <c r="H18" i="2"/>
  <c r="H26" i="2" s="1"/>
  <c r="G18" i="2"/>
  <c r="G26" i="2" s="1"/>
  <c r="G102" i="10" s="1"/>
  <c r="D25" i="2"/>
  <c r="C25" i="2"/>
  <c r="D18" i="2"/>
  <c r="C18" i="2"/>
  <c r="H28" i="1"/>
  <c r="H40" i="1"/>
  <c r="H18" i="1"/>
  <c r="G18" i="1"/>
  <c r="G48" i="10" s="1"/>
  <c r="H16" i="1"/>
  <c r="G16" i="1"/>
  <c r="G24" i="1" s="1"/>
  <c r="D43" i="1"/>
  <c r="C43" i="1"/>
  <c r="G36" i="10" s="1"/>
  <c r="D27" i="1"/>
  <c r="D37" i="1"/>
  <c r="C27" i="1"/>
  <c r="G20" i="10"/>
  <c r="D25" i="1"/>
  <c r="C25" i="1"/>
  <c r="E19" i="23" s="1"/>
  <c r="D12" i="1"/>
  <c r="C12" i="1"/>
  <c r="C16" i="1" s="1"/>
  <c r="D16" i="1"/>
  <c r="D18" i="1" s="1"/>
  <c r="D47" i="1" s="1"/>
  <c r="E11" i="23" s="1"/>
  <c r="E13" i="23" s="1"/>
  <c r="A158" i="10"/>
  <c r="B158" i="10"/>
  <c r="C158" i="10"/>
  <c r="A159" i="10"/>
  <c r="B159" i="10"/>
  <c r="C159" i="10"/>
  <c r="A176" i="10"/>
  <c r="B176" i="10"/>
  <c r="C176" i="10"/>
  <c r="A177" i="10"/>
  <c r="B177" i="10"/>
  <c r="C177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K18" i="6"/>
  <c r="C37" i="1"/>
  <c r="G30" i="10" s="1"/>
  <c r="D38" i="23"/>
  <c r="F38" i="23" s="1"/>
  <c r="G85" i="10"/>
  <c r="G198" i="10"/>
  <c r="G126" i="10"/>
  <c r="G46" i="10"/>
  <c r="D37" i="4"/>
  <c r="F18" i="6"/>
  <c r="I18" i="6" s="1"/>
  <c r="Q18" i="6" s="1"/>
  <c r="E36" i="4"/>
  <c r="G131" i="10" s="1"/>
  <c r="C18" i="3"/>
  <c r="C34" i="3" s="1"/>
  <c r="F12" i="6"/>
  <c r="I12" i="6"/>
  <c r="M12" i="6"/>
  <c r="P12" i="6" s="1"/>
  <c r="D18" i="3"/>
  <c r="D45" i="1"/>
  <c r="G190" i="10"/>
  <c r="C33" i="7"/>
  <c r="D25" i="7" l="1"/>
  <c r="C16" i="7"/>
  <c r="G187" i="10" s="1"/>
  <c r="V264" i="12"/>
  <c r="U264" i="12"/>
  <c r="D47" i="23" s="1"/>
  <c r="F47" i="23" s="1"/>
  <c r="H34" i="3"/>
  <c r="H36" i="3" s="1"/>
  <c r="D29" i="23" s="1"/>
  <c r="F29" i="23" s="1"/>
  <c r="G40" i="1"/>
  <c r="G69" i="10" s="1"/>
  <c r="F37" i="4"/>
  <c r="D26" i="2"/>
  <c r="H27" i="2" s="1"/>
  <c r="H29" i="2" s="1"/>
  <c r="H30" i="2" s="1"/>
  <c r="Q12" i="6"/>
  <c r="G176" i="10" s="1"/>
  <c r="G182" i="10"/>
  <c r="D35" i="23"/>
  <c r="F35" i="23" s="1"/>
  <c r="C18" i="1"/>
  <c r="G11" i="10" s="1"/>
  <c r="G9" i="10"/>
  <c r="E27" i="23"/>
  <c r="G5" i="10"/>
  <c r="C45" i="1"/>
  <c r="C47" i="1" s="1"/>
  <c r="F110" i="19" s="1"/>
  <c r="I22" i="3"/>
  <c r="G145" i="10" s="1"/>
  <c r="E47" i="23"/>
  <c r="H19" i="4"/>
  <c r="H37" i="4" s="1"/>
  <c r="H39" i="4" s="1"/>
  <c r="C37" i="4"/>
  <c r="D34" i="3"/>
  <c r="D36" i="3" s="1"/>
  <c r="C20" i="7"/>
  <c r="G191" i="10"/>
  <c r="C25" i="7"/>
  <c r="C46" i="7"/>
  <c r="D44" i="23" s="1"/>
  <c r="G199" i="10"/>
  <c r="I19" i="3"/>
  <c r="G142" i="10" s="1"/>
  <c r="E29" i="4"/>
  <c r="G124" i="10" s="1"/>
  <c r="E19" i="4"/>
  <c r="G114" i="10" s="1"/>
  <c r="G99" i="10"/>
  <c r="C26" i="2"/>
  <c r="G27" i="2" s="1"/>
  <c r="G78" i="10"/>
  <c r="E44" i="23"/>
  <c r="G47" i="1"/>
  <c r="D12" i="23" s="1"/>
  <c r="G54" i="10"/>
  <c r="E30" i="23"/>
  <c r="E41" i="23"/>
  <c r="F27" i="19"/>
  <c r="F26" i="19"/>
  <c r="F23" i="19"/>
  <c r="F15" i="19"/>
  <c r="F41" i="19"/>
  <c r="F77" i="19"/>
  <c r="G39" i="10"/>
  <c r="F17" i="18"/>
  <c r="F17" i="19"/>
  <c r="F73" i="19"/>
  <c r="F49" i="19"/>
  <c r="F74" i="19"/>
  <c r="F51" i="19"/>
  <c r="G18" i="10"/>
  <c r="F34" i="3"/>
  <c r="F36" i="3" s="1"/>
  <c r="D27" i="23" s="1"/>
  <c r="F27" i="23" s="1"/>
  <c r="I18" i="3"/>
  <c r="G141" i="10" s="1"/>
  <c r="C36" i="3"/>
  <c r="F88" i="19" l="1"/>
  <c r="F22" i="19"/>
  <c r="F12" i="19"/>
  <c r="F16" i="18"/>
  <c r="F30" i="19"/>
  <c r="F98" i="19"/>
  <c r="F33" i="19"/>
  <c r="F89" i="19"/>
  <c r="F27" i="18"/>
  <c r="F86" i="19"/>
  <c r="F24" i="19"/>
  <c r="F102" i="19"/>
  <c r="F24" i="18"/>
  <c r="F79" i="19"/>
  <c r="F66" i="19"/>
  <c r="F39" i="19"/>
  <c r="F26" i="18"/>
  <c r="F36" i="19"/>
  <c r="F68" i="19"/>
  <c r="F90" i="19"/>
  <c r="F62" i="19"/>
  <c r="F35" i="19"/>
  <c r="F72" i="19"/>
  <c r="F42" i="19"/>
  <c r="F12" i="18"/>
  <c r="F22" i="18"/>
  <c r="F19" i="19"/>
  <c r="F109" i="19"/>
  <c r="F108" i="19"/>
  <c r="F20" i="18"/>
  <c r="F47" i="19"/>
  <c r="F18" i="19"/>
  <c r="F43" i="19"/>
  <c r="F54" i="19"/>
  <c r="F99" i="19"/>
  <c r="F37" i="19"/>
  <c r="F101" i="19"/>
  <c r="F61" i="19"/>
  <c r="F92" i="19"/>
  <c r="F100" i="19"/>
  <c r="F81" i="19"/>
  <c r="F14" i="18"/>
  <c r="F25" i="19"/>
  <c r="F55" i="19"/>
  <c r="F21" i="18"/>
  <c r="F65" i="19"/>
  <c r="F103" i="19"/>
  <c r="F58" i="19"/>
  <c r="F87" i="19"/>
  <c r="F56" i="19"/>
  <c r="F59" i="19"/>
  <c r="F48" i="19"/>
  <c r="F63" i="19"/>
  <c r="F23" i="18"/>
  <c r="F104" i="19"/>
  <c r="F93" i="19"/>
  <c r="F107" i="19"/>
  <c r="F13" i="19"/>
  <c r="F11" i="18"/>
  <c r="F94" i="19"/>
  <c r="F78" i="19"/>
  <c r="F95" i="19"/>
  <c r="F16" i="19"/>
  <c r="F111" i="19"/>
  <c r="F28" i="19"/>
  <c r="F29" i="18"/>
  <c r="F14" i="19"/>
  <c r="F19" i="18"/>
  <c r="F15" i="18"/>
  <c r="F96" i="19"/>
  <c r="F105" i="19"/>
  <c r="F85" i="19"/>
  <c r="F76" i="19"/>
  <c r="G38" i="10"/>
  <c r="F91" i="19"/>
  <c r="F82" i="19"/>
  <c r="F69" i="19"/>
  <c r="F60" i="19"/>
  <c r="F40" i="19"/>
  <c r="F106" i="19"/>
  <c r="F97" i="19"/>
  <c r="F25" i="18"/>
  <c r="F57" i="19"/>
  <c r="F31" i="19"/>
  <c r="F34" i="19"/>
  <c r="F64" i="19"/>
  <c r="F45" i="19"/>
  <c r="F50" i="19"/>
  <c r="F52" i="19"/>
  <c r="F10" i="18"/>
  <c r="F71" i="19"/>
  <c r="F44" i="19"/>
  <c r="F70" i="19"/>
  <c r="F38" i="19"/>
  <c r="F21" i="19"/>
  <c r="F46" i="19"/>
  <c r="F18" i="18"/>
  <c r="F20" i="19"/>
  <c r="F75" i="19"/>
  <c r="F29" i="19"/>
  <c r="F28" i="18"/>
  <c r="F67" i="19"/>
  <c r="G86" i="10"/>
  <c r="D27" i="2"/>
  <c r="D29" i="2" s="1"/>
  <c r="D30" i="2" s="1"/>
  <c r="C27" i="2"/>
  <c r="C29" i="2" s="1"/>
  <c r="D11" i="23"/>
  <c r="D13" i="23" s="1"/>
  <c r="F53" i="19"/>
  <c r="F80" i="19"/>
  <c r="F13" i="18"/>
  <c r="F84" i="19"/>
  <c r="F32" i="19"/>
  <c r="F83" i="19"/>
  <c r="G196" i="10"/>
  <c r="D41" i="23"/>
  <c r="F41" i="23" s="1"/>
  <c r="G212" i="10"/>
  <c r="F44" i="23"/>
  <c r="E37" i="4"/>
  <c r="E39" i="4" s="1"/>
  <c r="G87" i="10"/>
  <c r="G103" i="10"/>
  <c r="G29" i="2"/>
  <c r="G70" i="10"/>
  <c r="I34" i="3"/>
  <c r="G157" i="10" s="1"/>
  <c r="D26" i="23"/>
  <c r="F26" i="23" s="1"/>
  <c r="I36" i="3"/>
  <c r="G132" i="10" l="1"/>
  <c r="D19" i="23"/>
  <c r="F19" i="23" s="1"/>
  <c r="G134" i="10"/>
  <c r="G89" i="10"/>
  <c r="C30" i="2"/>
  <c r="G90" i="10" s="1"/>
  <c r="G30" i="2"/>
  <c r="G106" i="10" s="1"/>
  <c r="G105" i="10"/>
  <c r="G159" i="10"/>
  <c r="D30" i="23"/>
  <c r="F30" i="23" s="1"/>
</calcChain>
</file>

<file path=xl/sharedStrings.xml><?xml version="1.0" encoding="utf-8"?>
<sst xmlns="http://schemas.openxmlformats.org/spreadsheetml/2006/main" count="3151" uniqueCount="1496">
  <si>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</si>
  <si>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</si>
  <si>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</si>
  <si>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</si>
  <si>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</si>
  <si>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</si>
  <si>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</si>
  <si>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</si>
  <si>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</si>
  <si>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</si>
  <si>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</si>
  <si>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</si>
  <si>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</si>
  <si>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</si>
  <si>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</si>
  <si>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</si>
  <si>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</si>
  <si>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</si>
  <si>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</si>
  <si>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</si>
  <si>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</si>
  <si>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</si>
  <si>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</si>
  <si>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</si>
  <si>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</si>
  <si>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</si>
  <si>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</si>
  <si>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</si>
  <si>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</si>
  <si>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</si>
  <si>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</si>
  <si>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</si>
  <si>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</si>
  <si>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</si>
  <si>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</si>
  <si>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</si>
  <si>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</si>
  <si>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</si>
  <si>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</si>
  <si>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</si>
  <si>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</si>
  <si>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</si>
  <si>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</si>
  <si>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</si>
  <si>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</si>
  <si>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</si>
  <si>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</si>
  <si>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</si>
  <si>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</si>
  <si>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</si>
  <si>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</si>
  <si>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</si>
  <si>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</si>
  <si>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</si>
  <si>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</si>
  <si>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</si>
  <si>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</si>
  <si>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</si>
  <si>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</si>
  <si>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</si>
  <si>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</si>
  <si>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</si>
  <si>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</si>
  <si>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</si>
  <si>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</si>
  <si>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</si>
  <si>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</si>
  <si>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</si>
  <si>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</si>
  <si>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</si>
  <si>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</si>
  <si>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</si>
  <si>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</si>
  <si>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</si>
  <si>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</si>
  <si>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</si>
  <si>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</si>
  <si>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</si>
  <si>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</si>
  <si>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</si>
  <si>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</si>
  <si>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</si>
  <si>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</si>
  <si>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</si>
  <si>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</si>
  <si>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</si>
  <si>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</si>
  <si>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</si>
  <si>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</si>
  <si>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</si>
  <si>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</si>
  <si>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</si>
  <si>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</si>
  <si>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</si>
  <si>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</si>
  <si>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</si>
  <si>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</si>
  <si>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</si>
  <si>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</si>
  <si>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</si>
  <si>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</si>
  <si>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</si>
  <si>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</si>
  <si>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</si>
  <si>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</si>
  <si>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</si>
  <si>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</si>
  <si>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</si>
  <si>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</si>
  <si>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</si>
  <si>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</si>
  <si>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</si>
  <si>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</si>
  <si>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</si>
  <si>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</si>
  <si>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</si>
  <si>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</si>
  <si>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</si>
  <si>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</si>
  <si>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</si>
  <si>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</si>
  <si>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</si>
  <si>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</si>
  <si>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</si>
  <si>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</si>
  <si>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</si>
  <si>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</si>
  <si>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</si>
  <si>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</si>
  <si>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</si>
  <si>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</si>
  <si>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</si>
  <si>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</si>
  <si>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</si>
  <si>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</si>
  <si>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</si>
  <si>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</si>
  <si>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</si>
  <si>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</si>
  <si>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</si>
  <si>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</si>
  <si>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</si>
  <si>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</si>
  <si>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</si>
  <si>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</si>
  <si>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</si>
  <si>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</si>
  <si>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</si>
  <si>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</si>
  <si>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</si>
  <si>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</si>
  <si>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</si>
  <si>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</si>
  <si>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</si>
  <si>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</si>
  <si>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</si>
  <si>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</si>
  <si>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</si>
  <si>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</si>
  <si>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</si>
  <si>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</si>
  <si>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</si>
  <si>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</si>
  <si>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</si>
  <si>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</si>
  <si>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</si>
  <si>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</si>
  <si>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</si>
  <si>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</si>
  <si>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</si>
  <si>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</si>
  <si>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</si>
  <si>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</si>
  <si>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</si>
  <si>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</si>
  <si>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</si>
  <si>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</si>
  <si>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</si>
  <si>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</si>
  <si>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</si>
  <si>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</si>
  <si>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</si>
  <si>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</si>
  <si>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</si>
  <si>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</si>
  <si>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</si>
  <si>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</si>
  <si>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</si>
  <si>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</si>
  <si>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</si>
  <si>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</si>
  <si>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</si>
  <si>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</si>
  <si>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</si>
  <si>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</si>
  <si>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</si>
  <si>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</si>
  <si>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</si>
  <si>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</si>
  <si>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</si>
  <si>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</si>
  <si>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</si>
  <si>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</si>
  <si>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</si>
  <si>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</si>
  <si>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</si>
  <si>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</si>
  <si>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</si>
  <si>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</si>
  <si>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</si>
  <si>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</si>
  <si>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</si>
  <si>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</si>
  <si>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</si>
  <si>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</si>
  <si>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</si>
  <si>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</si>
  <si>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</si>
  <si>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</si>
  <si>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</si>
  <si>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</si>
  <si>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</si>
  <si>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</si>
  <si>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</si>
  <si>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</si>
  <si>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</si>
  <si>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</si>
  <si>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</si>
  <si>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</si>
  <si>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</si>
  <si>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</si>
  <si>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</si>
  <si>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</si>
  <si>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</si>
  <si>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</si>
  <si>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</si>
  <si>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</si>
  <si>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</si>
  <si>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</si>
  <si>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</si>
  <si>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</si>
  <si>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</si>
  <si>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</si>
  <si>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</si>
  <si>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</si>
  <si>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</si>
  <si>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</si>
  <si>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</si>
  <si>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</si>
  <si>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</si>
  <si>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</si>
  <si>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</si>
  <si>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</si>
  <si>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</si>
  <si>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</si>
  <si>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</si>
  <si>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</si>
  <si>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</si>
  <si>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</si>
  <si>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</si>
  <si>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</si>
  <si>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</si>
  <si>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</si>
  <si>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</si>
  <si>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</si>
  <si>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</si>
  <si>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</si>
  <si>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</si>
  <si>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</si>
  <si>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</si>
  <si>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</si>
  <si>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</si>
  <si>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</si>
  <si>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</si>
  <si>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</si>
  <si>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</si>
  <si>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</si>
  <si>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</si>
  <si>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</si>
  <si>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</si>
  <si>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</si>
  <si>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</si>
  <si>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</si>
  <si>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</si>
  <si>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</si>
  <si>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</si>
  <si>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</si>
  <si>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</si>
  <si>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</si>
  <si>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</si>
  <si>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</si>
  <si>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</si>
  <si>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</si>
  <si>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</si>
  <si>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</si>
  <si>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</si>
  <si>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</si>
  <si>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</si>
  <si>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</si>
  <si>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</si>
  <si>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</si>
  <si>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</si>
  <si>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</si>
  <si>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</si>
  <si>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</si>
  <si>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</si>
  <si>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</si>
  <si>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</si>
  <si>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</si>
  <si>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</si>
  <si>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</si>
  <si>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</si>
  <si>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</si>
  <si>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</si>
  <si>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</si>
  <si>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</si>
  <si>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</si>
  <si>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</si>
  <si>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</si>
  <si>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</si>
  <si>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</si>
  <si>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</si>
  <si>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</si>
  <si>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</si>
  <si>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</si>
  <si>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</si>
  <si>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</si>
  <si>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</si>
  <si>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</si>
  <si>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</si>
  <si>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</si>
  <si>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</si>
  <si>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</si>
  <si>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</si>
  <si>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</si>
  <si>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</si>
  <si>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</si>
  <si>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</si>
  <si>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</si>
  <si>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</si>
  <si>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</si>
  <si>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</si>
  <si>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</si>
  <si>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</si>
  <si>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</si>
  <si>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</si>
  <si>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</si>
  <si>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</si>
  <si>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</si>
  <si>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</si>
  <si>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</si>
  <si>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</si>
  <si>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</si>
  <si>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</si>
  <si>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</si>
  <si>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</si>
  <si>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</si>
  <si>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</si>
  <si>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</si>
  <si>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</si>
  <si>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</si>
  <si>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</si>
  <si>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</si>
  <si>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</si>
  <si>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</si>
  <si>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</si>
  <si>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</si>
  <si>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</si>
  <si>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</si>
  <si>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</si>
  <si>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</si>
  <si>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</si>
  <si>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</si>
  <si>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</si>
  <si>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</si>
  <si>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</si>
  <si>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</si>
  <si>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</si>
  <si>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</si>
  <si>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</si>
  <si>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</si>
  <si>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</si>
  <si>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</si>
  <si>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</si>
  <si>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</si>
  <si>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</si>
  <si>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</si>
  <si>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</si>
  <si>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</si>
  <si>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</si>
  <si>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</si>
  <si>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</si>
  <si>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</si>
  <si>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</si>
  <si>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</si>
  <si>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</si>
  <si>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</si>
  <si>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</si>
  <si>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</si>
  <si>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</si>
  <si>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</si>
  <si>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</si>
  <si>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</si>
  <si>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</si>
  <si>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</si>
  <si>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</si>
  <si>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</si>
  <si>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</si>
  <si>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</si>
  <si>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</si>
  <si>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</si>
  <si>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</si>
  <si>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</si>
  <si>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</si>
  <si>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</si>
  <si>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</si>
  <si>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</si>
  <si>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</si>
  <si>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</si>
  <si>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</si>
  <si>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</si>
  <si>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</si>
  <si>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</si>
  <si>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</si>
  <si>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</si>
  <si>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</si>
  <si>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</si>
  <si>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</si>
  <si>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</si>
  <si>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</si>
  <si>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</si>
  <si>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</si>
  <si>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</si>
  <si>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</si>
  <si>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</si>
  <si>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</si>
  <si>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</si>
  <si>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</si>
  <si>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</si>
  <si>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</si>
  <si>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</si>
  <si>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</si>
  <si>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</si>
  <si>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</si>
  <si>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</si>
  <si>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</si>
  <si>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</si>
  <si>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</si>
  <si>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</si>
  <si>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</si>
  <si>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</si>
  <si>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</si>
  <si>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</si>
  <si>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</si>
  <si>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</si>
  <si>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</si>
  <si>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</si>
  <si>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</si>
  <si>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</si>
  <si>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</si>
  <si>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</si>
  <si>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</si>
  <si>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</si>
  <si>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</si>
  <si>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</si>
  <si>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</si>
  <si>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</si>
  <si>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</si>
  <si>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</si>
  <si>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</si>
  <si>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</si>
  <si>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</si>
  <si>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</si>
  <si>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</si>
  <si>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</si>
  <si>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</si>
  <si>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</si>
  <si>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</si>
  <si>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</si>
  <si>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</si>
  <si>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</si>
  <si>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</si>
  <si>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</si>
  <si>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</si>
  <si>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</si>
  <si>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</si>
  <si>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</si>
  <si>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</si>
  <si>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</si>
  <si>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</si>
  <si>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</si>
  <si>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</si>
  <si>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</si>
  <si>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</si>
  <si>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</si>
  <si>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</si>
  <si>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</si>
  <si>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</si>
  <si>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</si>
  <si>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</si>
  <si>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</si>
  <si>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</si>
  <si>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</si>
  <si>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</si>
  <si>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</si>
  <si>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</si>
  <si>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</si>
  <si>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</si>
  <si>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</si>
  <si>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</si>
  <si>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</si>
  <si>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</si>
  <si>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</si>
  <si>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</si>
  <si>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</si>
  <si>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</si>
  <si>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</si>
  <si>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</si>
  <si>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</si>
  <si>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</si>
  <si>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</si>
  <si>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</si>
  <si>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</si>
  <si>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</si>
  <si>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</si>
  <si>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</si>
  <si>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</si>
  <si>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</si>
  <si>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</si>
  <si>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</si>
  <si>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</si>
  <si>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</si>
  <si>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</si>
  <si>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</si>
  <si>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</si>
  <si>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</si>
  <si>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</si>
  <si>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</si>
  <si>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</si>
  <si>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</si>
  <si>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</si>
  <si>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</si>
  <si>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</si>
  <si>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</si>
  <si>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</si>
  <si>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</si>
  <si>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</si>
  <si>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</si>
  <si>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</si>
  <si>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</si>
  <si>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</si>
  <si>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</si>
  <si>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</si>
  <si>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</si>
  <si>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</si>
  <si>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</si>
  <si>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</si>
  <si>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</si>
  <si>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</si>
  <si>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</si>
  <si>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</si>
  <si>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</si>
  <si>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</si>
  <si>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</si>
  <si>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</si>
  <si>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</si>
  <si>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</si>
  <si>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</si>
  <si>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</si>
  <si>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</si>
  <si>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</si>
  <si>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</si>
  <si>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</si>
  <si>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</si>
  <si>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</si>
  <si>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</si>
  <si>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</si>
  <si>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</si>
  <si>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</si>
  <si>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</si>
  <si>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</si>
  <si>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</si>
  <si>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</si>
  <si>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</si>
  <si>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</si>
  <si>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</si>
  <si>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</si>
  <si>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</si>
  <si>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</si>
  <si>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</si>
  <si>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</si>
  <si>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</si>
  <si>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</si>
  <si>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</si>
  <si>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</si>
  <si>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</si>
  <si>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</si>
  <si>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</si>
  <si>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</si>
  <si>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</si>
  <si>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</si>
  <si>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</si>
  <si>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</si>
  <si>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</si>
  <si>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</si>
  <si>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</si>
  <si>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</si>
  <si>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</si>
  <si>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</si>
  <si>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</si>
  <si>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</si>
  <si>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</si>
  <si>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</si>
  <si>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</si>
  <si>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</si>
  <si>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</si>
  <si>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</si>
  <si>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</si>
  <si>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</si>
  <si>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</si>
  <si>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</si>
  <si>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</si>
  <si>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</si>
  <si>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</si>
  <si>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</si>
  <si>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</si>
  <si>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</si>
  <si>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</si>
  <si>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</si>
  <si>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</si>
  <si>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</si>
  <si>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</si>
  <si>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</si>
  <si>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</si>
  <si>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</si>
  <si>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</si>
  <si>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</si>
  <si>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</si>
  <si>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</si>
  <si>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</si>
  <si>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</si>
  <si>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</si>
  <si>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</si>
  <si>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</si>
  <si>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</si>
  <si>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</si>
  <si>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</si>
  <si>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</si>
  <si>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</si>
  <si>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</si>
  <si>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</si>
  <si>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</si>
  <si>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</si>
  <si>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</si>
  <si>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</si>
  <si>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</si>
  <si>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</si>
  <si>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</si>
  <si>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</si>
  <si>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</si>
  <si>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</si>
  <si>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</si>
  <si>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</si>
  <si>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</si>
  <si>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</si>
  <si>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</si>
  <si>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</si>
  <si>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</si>
  <si>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</si>
  <si>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</si>
  <si>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</si>
  <si>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</si>
  <si>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</si>
  <si>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</si>
  <si>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</si>
  <si>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</si>
  <si>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</si>
  <si>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</si>
  <si>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</si>
  <si>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</si>
  <si>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</si>
  <si>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</si>
  <si>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</si>
  <si>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</si>
  <si>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</si>
  <si>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</si>
  <si>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</si>
  <si>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</si>
  <si>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</si>
  <si>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</si>
  <si>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</si>
  <si>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</si>
  <si>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</si>
  <si>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</si>
  <si>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</si>
  <si>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</si>
  <si>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</si>
  <si>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</si>
  <si>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</si>
  <si>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</si>
  <si>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</si>
  <si>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</si>
  <si>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</si>
  <si>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</si>
  <si>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</si>
  <si>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</si>
  <si>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</si>
  <si>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</si>
  <si>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</si>
  <si>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</si>
  <si>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</si>
  <si>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</si>
  <si>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</si>
  <si>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</si>
  <si>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</si>
  <si>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</si>
  <si>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</si>
  <si>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</si>
  <si>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</si>
  <si>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</si>
  <si>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</si>
  <si>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</si>
  <si>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</si>
  <si>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</si>
  <si>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</si>
  <si>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</si>
  <si>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</si>
  <si>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</si>
  <si>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</si>
  <si>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</si>
  <si>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</si>
  <si>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</si>
  <si>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</si>
  <si>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</si>
  <si>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</si>
  <si>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</si>
  <si>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</si>
  <si>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</si>
  <si>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</si>
  <si>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</si>
  <si>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</si>
  <si>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</si>
  <si>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</si>
  <si>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</si>
  <si>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</si>
  <si>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</si>
  <si>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</si>
  <si>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</si>
  <si>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</si>
  <si>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</si>
  <si>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</si>
  <si>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</si>
  <si>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</si>
  <si>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</si>
  <si>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</si>
  <si>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</si>
  <si>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</si>
  <si>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</si>
  <si>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</si>
  <si>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</si>
  <si>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</si>
  <si>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</si>
  <si>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</si>
  <si>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</si>
  <si>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</si>
  <si>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</si>
  <si>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</si>
  <si>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</si>
  <si>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</si>
  <si>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</si>
  <si>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</si>
  <si>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</si>
  <si>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</si>
  <si>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</si>
  <si>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</si>
  <si>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</si>
  <si>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</si>
  <si>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</si>
  <si>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</si>
  <si>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</si>
  <si>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</si>
  <si>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</si>
  <si>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</si>
  <si>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</si>
  <si>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</si>
  <si>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</si>
  <si>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</si>
  <si>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</si>
  <si>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</si>
  <si>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</si>
  <si>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</si>
  <si>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</si>
  <si>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</si>
  <si>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</si>
  <si>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</si>
  <si>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</si>
  <si>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</si>
  <si>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</si>
  <si>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</si>
  <si>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</si>
  <si>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</si>
  <si>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</si>
  <si>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</si>
  <si>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</si>
  <si>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</si>
  <si>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</si>
  <si>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</si>
  <si>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</si>
  <si>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</si>
  <si>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</si>
  <si>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</si>
  <si>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</si>
  <si>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</si>
  <si>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</si>
  <si>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</si>
  <si>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</si>
  <si>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</si>
  <si>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</si>
  <si>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</si>
  <si>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</si>
  <si>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</si>
  <si>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</si>
  <si>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</si>
  <si>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</si>
  <si>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</si>
  <si>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</si>
  <si>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</si>
  <si>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</si>
  <si>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</si>
  <si>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</si>
  <si>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</si>
  <si>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</si>
  <si>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</si>
  <si>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</si>
  <si>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</si>
  <si>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</si>
  <si>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</si>
  <si>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</si>
  <si>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</si>
  <si>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</si>
  <si>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</si>
  <si>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</si>
  <si>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</si>
  <si>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</si>
  <si>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</si>
  <si>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</si>
  <si>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</si>
  <si>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</si>
  <si>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</si>
  <si>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</si>
  <si>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</si>
  <si>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</si>
  <si>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</si>
  <si>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</si>
  <si>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</si>
  <si>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</si>
  <si>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</si>
  <si>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</si>
  <si>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</si>
  <si>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</si>
  <si>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</si>
  <si>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</si>
  <si>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</si>
  <si>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</si>
  <si>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</si>
  <si>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</si>
  <si>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</si>
  <si>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</si>
  <si>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</si>
  <si>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</si>
  <si>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</si>
  <si>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</si>
  <si>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</si>
  <si>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</si>
  <si>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</si>
  <si>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</si>
  <si>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</si>
  <si>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</si>
  <si>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</si>
  <si>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</si>
  <si>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</si>
  <si>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</si>
  <si>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</si>
  <si>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</si>
  <si>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</si>
  <si>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</si>
  <si>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</si>
  <si>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</si>
  <si>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</si>
  <si>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</si>
  <si>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</si>
  <si>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</si>
  <si>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</si>
  <si>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</si>
  <si>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</si>
  <si>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</si>
  <si>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</si>
  <si>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</si>
  <si>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</si>
  <si>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</si>
  <si>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</si>
  <si>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</si>
  <si>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</si>
  <si>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</si>
  <si>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</si>
  <si>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</si>
  <si>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</si>
  <si>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</si>
  <si>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</si>
  <si>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</si>
  <si>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</si>
  <si>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</si>
  <si>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</si>
  <si>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</si>
  <si>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</si>
  <si>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</si>
  <si>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</si>
  <si>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</si>
  <si>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</si>
  <si>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</si>
  <si>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</si>
  <si>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</si>
  <si>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</si>
  <si>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</si>
  <si>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</si>
  <si>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</si>
  <si>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</si>
  <si>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</si>
  <si>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</si>
  <si>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</si>
  <si>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</si>
  <si>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</si>
  <si>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</si>
  <si>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</si>
  <si>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</si>
  <si>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</si>
  <si>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</si>
  <si>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</si>
  <si>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</si>
  <si>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</si>
  <si>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</si>
  <si>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</si>
  <si>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</si>
  <si>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</si>
  <si>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</si>
  <si>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</si>
  <si>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</si>
  <si>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</si>
  <si>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</si>
  <si>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</si>
  <si>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</si>
  <si>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</si>
  <si>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</si>
  <si>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</si>
  <si>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</si>
  <si>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</si>
  <si>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</si>
  <si>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</si>
  <si>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</si>
  <si>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</si>
  <si>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</si>
  <si>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</si>
  <si>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</si>
  <si>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</si>
  <si>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</si>
  <si>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</si>
  <si>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</si>
  <si>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</si>
  <si>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</si>
  <si>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</si>
  <si>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</si>
  <si>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</si>
  <si>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</si>
  <si>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</si>
  <si>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</si>
  <si>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</si>
  <si>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</si>
  <si>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</si>
  <si>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</si>
  <si>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</si>
  <si>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</si>
  <si>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</si>
  <si>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</si>
  <si>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</si>
  <si>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</si>
  <si>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</si>
  <si>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</si>
  <si>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</si>
  <si>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</si>
  <si>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</si>
  <si>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</si>
  <si>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</si>
  <si>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</si>
  <si>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</si>
  <si>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</si>
  <si>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</si>
  <si>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</si>
  <si>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</si>
  <si>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</si>
  <si>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</si>
  <si>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</si>
  <si>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</si>
  <si>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</si>
  <si>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</si>
  <si>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</si>
  <si>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</si>
  <si>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</si>
  <si>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</si>
  <si>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</si>
  <si>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</si>
  <si>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</si>
  <si>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</si>
  <si>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</si>
  <si>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</si>
  <si>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</si>
  <si>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</si>
  <si>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</si>
  <si>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</si>
  <si>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</si>
  <si>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</si>
  <si>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</si>
  <si>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</si>
  <si>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</si>
  <si>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</si>
  <si>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</si>
  <si>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</si>
  <si>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</si>
  <si>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</si>
  <si>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</si>
  <si>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</si>
  <si>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</si>
  <si>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</si>
  <si>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</si>
  <si>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</si>
  <si>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</si>
  <si>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</si>
  <si>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</si>
  <si>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</si>
  <si>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</si>
  <si>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</si>
  <si>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</si>
  <si>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</si>
  <si>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</si>
  <si>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</si>
  <si>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</si>
  <si>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</si>
  <si>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</si>
  <si>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</si>
  <si>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</si>
  <si>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</si>
  <si>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</si>
  <si>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</si>
  <si>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</si>
  <si>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</si>
  <si>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</si>
  <si>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</si>
  <si>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</si>
  <si>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</si>
  <si>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</si>
  <si>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</si>
  <si>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</si>
  <si>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</si>
  <si>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</si>
  <si>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</si>
  <si>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</si>
  <si>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</si>
  <si>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</si>
  <si>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</si>
  <si>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</si>
  <si>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</si>
  <si>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</si>
  <si>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</si>
  <si>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</si>
  <si>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</si>
  <si>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</si>
  <si>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</si>
  <si>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</si>
  <si>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</si>
  <si>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</si>
  <si>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</si>
  <si>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</si>
  <si>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</si>
  <si>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</si>
  <si>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</si>
  <si>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</si>
  <si>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</si>
  <si>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</si>
  <si>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</si>
  <si>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</si>
  <si>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</si>
  <si>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</si>
  <si>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</si>
  <si>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</si>
  <si>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</si>
  <si>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</si>
  <si>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</si>
  <si>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</si>
  <si>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</si>
  <si>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</si>
  <si>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</si>
  <si>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</si>
  <si>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</si>
  <si>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</si>
  <si>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</si>
  <si>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</si>
  <si>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</si>
  <si>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</si>
  <si>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</si>
  <si>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</si>
  <si>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</si>
  <si>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</si>
  <si>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</si>
  <si>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</si>
  <si>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</si>
  <si>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</si>
  <si>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</si>
  <si>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</si>
  <si>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</si>
  <si>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</si>
  <si>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</si>
  <si>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</si>
  <si>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</si>
  <si>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</si>
  <si>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</si>
  <si>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</si>
  <si>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</si>
  <si>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</si>
  <si>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</si>
  <si>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</si>
  <si>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</si>
  <si>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</si>
  <si>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</si>
  <si>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</si>
  <si>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</si>
  <si>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</si>
  <si>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</si>
  <si>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</si>
  <si>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</si>
  <si>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</si>
  <si>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</si>
  <si>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</si>
  <si>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</si>
  <si>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</si>
  <si>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</si>
  <si>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</si>
  <si>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</si>
  <si>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</si>
  <si>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</si>
  <si>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</si>
  <si>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</si>
  <si>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</si>
  <si>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</si>
  <si>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</si>
  <si>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</si>
  <si>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</si>
  <si>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</si>
  <si>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</si>
  <si>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</si>
  <si>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</si>
  <si>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</si>
  <si>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</si>
  <si>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</si>
  <si>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</si>
  <si>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</si>
  <si>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</si>
  <si>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</si>
  <si>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</si>
  <si>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</si>
  <si>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</si>
  <si>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</si>
  <si>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</si>
  <si>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</si>
  <si>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</si>
  <si>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</si>
  <si>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</si>
  <si>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</si>
  <si>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</si>
  <si>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</si>
  <si>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</si>
  <si>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</si>
  <si>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</si>
  <si>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</si>
  <si>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</si>
  <si>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</si>
  <si>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</si>
  <si>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</si>
  <si>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</si>
  <si>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</si>
  <si>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</si>
  <si>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</si>
  <si>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</si>
  <si>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</si>
  <si>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</si>
  <si>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</si>
  <si>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</si>
  <si>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</si>
  <si>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</si>
  <si>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</si>
  <si>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</si>
  <si>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</si>
  <si>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</si>
  <si>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</si>
  <si>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</si>
  <si>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</si>
  <si>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</si>
  <si>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</si>
  <si>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</si>
  <si>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</si>
  <si>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</si>
  <si>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</si>
  <si>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</si>
  <si>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</si>
  <si>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</si>
  <si>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</si>
  <si>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</si>
  <si>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</si>
  <si>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</si>
  <si>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</si>
  <si>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</si>
  <si>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</si>
  <si>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</si>
  <si>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</si>
  <si>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</si>
  <si>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</si>
  <si>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</si>
  <si>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</si>
  <si>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</si>
  <si>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</si>
  <si>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</si>
  <si>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</si>
  <si>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</si>
  <si>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</si>
  <si>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</si>
  <si>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</si>
  <si>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</si>
  <si>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</si>
  <si>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</si>
  <si>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</si>
  <si>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</si>
  <si>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</si>
  <si>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</si>
  <si>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</si>
  <si>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</si>
  <si>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</si>
  <si>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</si>
  <si>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</si>
  <si>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</si>
  <si>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</si>
  <si>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</si>
  <si>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</si>
  <si>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</si>
  <si>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</si>
  <si>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</si>
  <si>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</si>
  <si>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</si>
  <si>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</si>
  <si>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</si>
  <si>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</si>
  <si>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</si>
  <si>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</si>
  <si>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</si>
  <si>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</si>
  <si>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</si>
  <si>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</si>
  <si>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</si>
  <si>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</si>
  <si>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</si>
  <si>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</si>
  <si>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</si>
  <si>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</si>
  <si>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</si>
  <si>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</si>
  <si>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</si>
  <si>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</si>
  <si>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</si>
  <si>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</si>
  <si>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</si>
  <si>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</si>
  <si>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</si>
  <si>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</si>
  <si>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</si>
  <si>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</si>
  <si>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</si>
  <si>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</si>
  <si>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</si>
  <si>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</si>
  <si>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</si>
  <si>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</si>
  <si>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</si>
  <si>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</si>
  <si>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</si>
  <si>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</si>
  <si>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</si>
  <si>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</si>
  <si>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</si>
  <si>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</si>
  <si>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</si>
  <si>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</si>
  <si>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</si>
  <si>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</si>
  <si>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</si>
  <si>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</si>
  <si>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</si>
  <si>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</si>
  <si>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</si>
  <si>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</si>
  <si>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</si>
  <si>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</si>
  <si>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</si>
  <si>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</si>
  <si>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</si>
  <si>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</si>
  <si>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</si>
  <si>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</si>
  <si>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</si>
  <si>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</si>
  <si>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</si>
  <si>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</si>
  <si>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</si>
  <si>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</si>
  <si>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</si>
  <si>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</si>
  <si>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</si>
  <si>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</si>
  <si>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</si>
  <si>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</si>
  <si>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</si>
  <si>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</si>
  <si>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</si>
  <si>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</si>
  <si>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</si>
  <si>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</si>
  <si>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</si>
  <si>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</si>
  <si>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</si>
  <si>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</si>
  <si>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</si>
  <si>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</si>
  <si>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</si>
  <si>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</si>
  <si>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</si>
  <si>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</si>
  <si>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</si>
  <si>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</si>
  <si>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</si>
  <si>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</si>
  <si>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</si>
  <si>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</si>
  <si>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</si>
  <si>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</si>
  <si>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</si>
  <si>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</si>
  <si>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</si>
  <si>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</si>
  <si>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</si>
  <si>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</si>
  <si>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</si>
  <si>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</si>
  <si>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</si>
  <si>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</si>
  <si>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</si>
  <si>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</si>
  <si>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</si>
  <si>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</si>
  <si>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</si>
  <si>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</si>
  <si>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</si>
  <si>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</si>
  <si>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</si>
  <si>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</si>
  <si>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</si>
  <si>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</si>
  <si>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</si>
  <si>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</si>
  <si>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</si>
  <si>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</si>
  <si>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</si>
  <si>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</si>
  <si>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</si>
  <si>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</si>
  <si>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</si>
  <si>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</si>
  <si>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</si>
  <si>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</si>
  <si>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</si>
  <si>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</si>
  <si>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</si>
  <si>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</si>
  <si>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</si>
  <si>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</si>
  <si>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</si>
  <si>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</si>
  <si>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</si>
  <si>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</si>
  <si>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</si>
  <si>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</si>
  <si>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</si>
  <si>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</si>
  <si>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</si>
  <si>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</si>
  <si>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</si>
  <si>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</si>
  <si>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</si>
  <si>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</si>
  <si>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</si>
  <si>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</si>
  <si>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</si>
  <si>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</si>
  <si>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</si>
  <si>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</si>
  <si>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</si>
  <si>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</si>
  <si>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</si>
  <si>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</si>
  <si>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</si>
  <si>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</si>
  <si>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</si>
  <si>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</si>
  <si>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</si>
  <si>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</si>
  <si>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</si>
  <si>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</si>
  <si>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</si>
  <si>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</si>
  <si>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</si>
  <si>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</si>
  <si>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</si>
  <si>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</si>
  <si>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</si>
  <si>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</si>
  <si>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</si>
  <si>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</si>
  <si>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</si>
  <si>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</si>
  <si>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</si>
  <si>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</si>
  <si>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</si>
  <si>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</si>
  <si>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</si>
  <si>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</si>
  <si>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</si>
  <si>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</si>
  <si>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</si>
  <si>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</si>
  <si>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</si>
  <si>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</si>
  <si>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</si>
  <si>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</si>
  <si>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</si>
  <si>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</si>
  <si>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</si>
  <si>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</si>
  <si>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</si>
  <si>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</si>
  <si>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</si>
  <si>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</si>
  <si>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</si>
  <si>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</si>
  <si>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</si>
  <si>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</si>
  <si>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</si>
  <si>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</si>
  <si>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</si>
  <si>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</si>
  <si>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</si>
  <si>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</si>
  <si>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</si>
  <si>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</si>
  <si>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</si>
  <si>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</si>
  <si>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</si>
  <si>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</si>
  <si>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</si>
  <si>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</si>
  <si>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</si>
  <si>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</si>
  <si>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</si>
  <si>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</si>
  <si>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</si>
  <si>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Договорен фонд "ЕФ - Принсипал"</t>
  </si>
  <si>
    <t>05-1204</t>
  </si>
  <si>
    <t>131467907</t>
  </si>
  <si>
    <t>гр. София, бул. Христофор Колумб 43</t>
  </si>
  <si>
    <t>02/9021944</t>
  </si>
  <si>
    <t>office@efam.bg</t>
  </si>
  <si>
    <t>ЕФ Асет Мениджмънт АД</t>
  </si>
  <si>
    <t>08-0010</t>
  </si>
  <si>
    <t>131422901</t>
  </si>
  <si>
    <t>Иван Овчаров</t>
  </si>
  <si>
    <t>Главен Счетоводител</t>
  </si>
  <si>
    <t>Ивелина Иванова</t>
  </si>
  <si>
    <t>Средногодишна нетна стойност на активите *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</si>
  <si>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</si>
  <si>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</si>
  <si>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</si>
  <si>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* Ред 10 "Средногодишна нетна стойност на активите" се попълва само към 31.12. на съответната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</si>
</sst>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</numFmts>
  <fonts count="38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name val="Arial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7" fillId="0" borderId="0" applyFont="0" applyFill="0" applyBorder="0" applyAlignment="0" applyProtection="0"/>
  </cellStyleXfs>
  <cellXfs count="721">
    <xf numFmtId="0" fontId="0" fillId="0" borderId="0" xfId="0"/>
    <xf numFmtId="0" fontId="17" fillId="0" borderId="1" xfId="179" applyFont="1" applyBorder="1" applyAlignment="1" applyProtection="1">
      <alignment horizontal="center" vertical="center" wrapText="1"/>
    </xf>
    <xf numFmtId="0" fontId="17" fillId="0" borderId="1" xfId="179" applyFont="1" applyBorder="1" applyAlignment="1" applyProtection="1">
      <alignment horizontal="centerContinuous" vertical="center" wrapText="1"/>
    </xf>
    <xf numFmtId="0" fontId="15" fillId="0" borderId="1" xfId="179" applyFont="1" applyBorder="1" applyAlignment="1" applyProtection="1">
      <alignment horizontal="left" wrapText="1"/>
    </xf>
    <xf numFmtId="0" fontId="15" fillId="0" borderId="0" xfId="181" applyFont="1" applyFill="1" applyProtection="1"/>
    <xf numFmtId="0" fontId="17" fillId="0" borderId="1" xfId="179" applyFont="1" applyBorder="1" applyAlignment="1" applyProtection="1">
      <alignment horizontal="right"/>
    </xf>
    <xf numFmtId="0" fontId="19" fillId="0" borderId="0" xfId="179" applyFont="1" applyBorder="1" applyAlignment="1" applyProtection="1">
      <alignment horizontal="left" wrapText="1"/>
    </xf>
    <xf numFmtId="0" fontId="15" fillId="0" borderId="0" xfId="179" applyFont="1" applyFill="1" applyBorder="1" applyAlignment="1" applyProtection="1">
      <alignment horizontal="center" vertical="center" wrapText="1"/>
    </xf>
    <xf numFmtId="0" fontId="15" fillId="0" borderId="0" xfId="181" applyFont="1" applyFill="1" applyBorder="1" applyProtection="1"/>
    <xf numFmtId="0" fontId="20" fillId="0" borderId="0" xfId="179" applyFont="1" applyFill="1" applyBorder="1" applyAlignment="1" applyProtection="1">
      <alignment vertical="center" wrapText="1"/>
    </xf>
    <xf numFmtId="0" fontId="20" fillId="0" borderId="0" xfId="179" applyFont="1" applyFill="1" applyBorder="1" applyAlignment="1" applyProtection="1">
      <alignment horizontal="center" vertical="center" wrapText="1"/>
    </xf>
    <xf numFmtId="0" fontId="15" fillId="0" borderId="0" xfId="179" applyFont="1" applyFill="1" applyBorder="1" applyAlignment="1" applyProtection="1">
      <alignment horizontal="left" vertical="center" wrapText="1"/>
    </xf>
    <xf numFmtId="0" fontId="15" fillId="0" borderId="0" xfId="181" applyFont="1" applyFill="1" applyBorder="1" applyAlignment="1" applyProtection="1">
      <alignment horizontal="left" wrapText="1"/>
    </xf>
    <xf numFmtId="0" fontId="15" fillId="0" borderId="0" xfId="181" applyFont="1" applyFill="1" applyAlignment="1" applyProtection="1">
      <alignment horizontal="left" wrapText="1"/>
    </xf>
    <xf numFmtId="0" fontId="15" fillId="0" borderId="0" xfId="179" applyFont="1" applyBorder="1" applyAlignment="1" applyProtection="1">
      <alignment horizontal="left" wrapText="1"/>
    </xf>
    <xf numFmtId="0" fontId="17" fillId="0" borderId="0" xfId="179" applyFont="1" applyBorder="1" applyAlignment="1" applyProtection="1">
      <alignment horizontal="left" wrapText="1"/>
    </xf>
    <xf numFmtId="0" fontId="17" fillId="9" borderId="0" xfId="179" applyFont="1" applyFill="1" applyBorder="1" applyAlignment="1" applyProtection="1">
      <alignment horizontal="right"/>
    </xf>
    <xf numFmtId="1" fontId="17" fillId="0" borderId="0" xfId="179" applyNumberFormat="1" applyFont="1" applyFill="1" applyBorder="1" applyAlignment="1" applyProtection="1">
      <alignment vertical="center" wrapText="1"/>
    </xf>
    <xf numFmtId="0" fontId="17" fillId="0" borderId="2" xfId="187" applyFont="1" applyBorder="1" applyAlignment="1" applyProtection="1">
      <alignment horizontal="centerContinuous" vertical="center" wrapText="1"/>
    </xf>
    <xf numFmtId="0" fontId="15" fillId="0" borderId="3" xfId="187" applyFont="1" applyBorder="1" applyAlignment="1" applyProtection="1">
      <alignment horizontal="centerContinuous" vertical="center" wrapText="1"/>
    </xf>
    <xf numFmtId="0" fontId="17" fillId="0" borderId="4" xfId="187" applyFont="1" applyBorder="1" applyAlignment="1" applyProtection="1">
      <alignment horizontal="centerContinuous" vertical="center" wrapText="1"/>
    </xf>
    <xf numFmtId="0" fontId="15" fillId="0" borderId="5" xfId="187" applyFont="1" applyBorder="1" applyAlignment="1" applyProtection="1">
      <alignment horizontal="centerContinuous" vertical="center" wrapText="1"/>
    </xf>
    <xf numFmtId="0" fontId="17" fillId="0" borderId="4" xfId="187" applyFont="1" applyBorder="1" applyAlignment="1" applyProtection="1">
      <alignment horizontal="centerContinuous" vertical="center"/>
    </xf>
    <xf numFmtId="0" fontId="17" fillId="0" borderId="5" xfId="187" applyFont="1" applyBorder="1" applyAlignment="1" applyProtection="1">
      <alignment horizontal="centerContinuous" vertical="center"/>
    </xf>
    <xf numFmtId="0" fontId="15" fillId="0" borderId="1" xfId="187" applyFont="1" applyBorder="1" applyAlignment="1" applyProtection="1">
      <alignment horizontal="right" vertical="center" wrapText="1"/>
    </xf>
    <xf numFmtId="0" fontId="15" fillId="0" borderId="2" xfId="187" applyFont="1" applyBorder="1" applyAlignment="1" applyProtection="1">
      <alignment horizontal="left" vertical="center" wrapText="1"/>
    </xf>
    <xf numFmtId="0" fontId="15" fillId="0" borderId="3" xfId="187" applyFont="1" applyBorder="1" applyAlignment="1" applyProtection="1">
      <alignment horizontal="left" vertical="center" wrapText="1"/>
    </xf>
    <xf numFmtId="0" fontId="15" fillId="0" borderId="1" xfId="187" applyFont="1" applyBorder="1" applyAlignment="1" applyProtection="1">
      <alignment horizontal="right"/>
    </xf>
    <xf numFmtId="0" fontId="15" fillId="0" borderId="2" xfId="187" applyFont="1" applyBorder="1" applyProtection="1"/>
    <xf numFmtId="0" fontId="15" fillId="0" borderId="3" xfId="187" applyFont="1" applyBorder="1" applyProtection="1"/>
    <xf numFmtId="0" fontId="15" fillId="0" borderId="6" xfId="187" applyFont="1" applyBorder="1" applyProtection="1"/>
    <xf numFmtId="0" fontId="15" fillId="0" borderId="7" xfId="187" applyFont="1" applyBorder="1" applyProtection="1"/>
    <xf numFmtId="0" fontId="15" fillId="0" borderId="0" xfId="78" applyFont="1" applyProtection="1"/>
    <xf numFmtId="0" fontId="8" fillId="0" borderId="0" xfId="0" applyFont="1" applyProtection="1"/>
    <xf numFmtId="0" fontId="7" fillId="0" borderId="0" xfId="182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2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2" applyFont="1" applyBorder="1" applyAlignment="1" applyProtection="1">
      <alignment horizontal="centerContinuous" vertical="center"/>
      <protection hidden="1"/>
    </xf>
    <xf numFmtId="0" fontId="17" fillId="0" borderId="0" xfId="182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8" applyFont="1" applyFill="1" applyBorder="1" applyAlignment="1" applyProtection="1">
      <alignment horizontal="center" vertical="center" wrapText="1"/>
    </xf>
    <xf numFmtId="0" fontId="15" fillId="0" borderId="1" xfId="186" applyFont="1" applyFill="1" applyBorder="1" applyAlignment="1" applyProtection="1">
      <alignment horizontal="center" vertical="center" wrapText="1"/>
    </xf>
    <xf numFmtId="0" fontId="15" fillId="0" borderId="1" xfId="186" applyFont="1" applyFill="1" applyBorder="1" applyAlignment="1" applyProtection="1">
      <alignment horizontal="center" vertical="center"/>
    </xf>
    <xf numFmtId="4" fontId="15" fillId="10" borderId="8" xfId="186" applyNumberFormat="1" applyFont="1" applyFill="1" applyBorder="1" applyProtection="1">
      <protection locked="0"/>
    </xf>
    <xf numFmtId="0" fontId="21" fillId="0" borderId="0" xfId="186" applyFont="1"/>
    <xf numFmtId="0" fontId="15" fillId="0" borderId="0" xfId="186" applyFont="1"/>
    <xf numFmtId="0" fontId="15" fillId="0" borderId="0" xfId="186" applyFont="1" applyFill="1" applyBorder="1"/>
    <xf numFmtId="0" fontId="15" fillId="0" borderId="0" xfId="186" applyFont="1" applyFill="1"/>
    <xf numFmtId="0" fontId="15" fillId="0" borderId="0" xfId="180" applyFont="1" applyFill="1" applyBorder="1" applyAlignment="1"/>
    <xf numFmtId="0" fontId="15" fillId="0" borderId="0" xfId="186" applyFont="1" applyFill="1" applyProtection="1">
      <protection locked="0"/>
    </xf>
    <xf numFmtId="0" fontId="15" fillId="10" borderId="9" xfId="186" applyFont="1" applyFill="1" applyBorder="1" applyProtection="1">
      <protection locked="0"/>
    </xf>
    <xf numFmtId="0" fontId="15" fillId="10" borderId="9" xfId="186" applyFont="1" applyFill="1" applyBorder="1" applyAlignment="1" applyProtection="1">
      <alignment horizontal="center"/>
      <protection locked="0"/>
    </xf>
    <xf numFmtId="4" fontId="15" fillId="10" borderId="9" xfId="186" applyNumberFormat="1" applyFont="1" applyFill="1" applyBorder="1" applyProtection="1">
      <protection locked="0"/>
    </xf>
    <xf numFmtId="0" fontId="15" fillId="10" borderId="8" xfId="186" applyFont="1" applyFill="1" applyBorder="1" applyProtection="1">
      <protection locked="0"/>
    </xf>
    <xf numFmtId="0" fontId="15" fillId="10" borderId="8" xfId="186" applyFont="1" applyFill="1" applyBorder="1" applyAlignment="1" applyProtection="1">
      <alignment horizontal="center"/>
      <protection locked="0"/>
    </xf>
    <xf numFmtId="49" fontId="15" fillId="10" borderId="8" xfId="186" applyNumberFormat="1" applyFont="1" applyFill="1" applyBorder="1" applyAlignment="1" applyProtection="1">
      <alignment horizontal="center"/>
      <protection locked="0"/>
    </xf>
    <xf numFmtId="4" fontId="15" fillId="10" borderId="9" xfId="186" applyNumberFormat="1" applyFont="1" applyFill="1" applyBorder="1" applyAlignment="1" applyProtection="1">
      <alignment horizontal="center"/>
      <protection locked="0"/>
    </xf>
    <xf numFmtId="4" fontId="15" fillId="10" borderId="8" xfId="186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2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2" applyFont="1" applyAlignment="1" applyProtection="1">
      <alignment horizontal="center" vertical="center"/>
      <protection hidden="1"/>
    </xf>
    <xf numFmtId="0" fontId="17" fillId="0" borderId="0" xfId="182" applyFont="1" applyBorder="1" applyAlignment="1" applyProtection="1">
      <alignment vertical="center"/>
      <protection hidden="1"/>
    </xf>
    <xf numFmtId="0" fontId="15" fillId="0" borderId="0" xfId="182" applyFont="1" applyAlignment="1" applyProtection="1">
      <alignment vertical="center"/>
      <protection hidden="1"/>
    </xf>
    <xf numFmtId="0" fontId="17" fillId="0" borderId="0" xfId="182" applyFont="1" applyAlignment="1" applyProtection="1">
      <alignment horizontal="center" vertical="center"/>
      <protection hidden="1"/>
    </xf>
    <xf numFmtId="0" fontId="17" fillId="0" borderId="0" xfId="182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2" applyFont="1" applyAlignment="1" applyProtection="1">
      <alignment horizontal="left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2" applyFont="1" applyFill="1" applyBorder="1" applyAlignment="1" applyProtection="1">
      <alignment horizontal="left" vertical="center" wrapText="1"/>
    </xf>
    <xf numFmtId="0" fontId="15" fillId="0" borderId="0" xfId="182" applyFont="1" applyBorder="1" applyAlignment="1" applyProtection="1">
      <alignment horizontal="right" vertical="center"/>
      <protection hidden="1"/>
    </xf>
    <xf numFmtId="0" fontId="15" fillId="0" borderId="0" xfId="182" applyFont="1" applyBorder="1" applyAlignment="1" applyProtection="1">
      <alignment vertical="center"/>
      <protection hidden="1"/>
    </xf>
    <xf numFmtId="0" fontId="15" fillId="0" borderId="0" xfId="182" applyFont="1" applyBorder="1" applyAlignment="1" applyProtection="1">
      <alignment horizontal="left" vertical="center"/>
      <protection hidden="1"/>
    </xf>
    <xf numFmtId="0" fontId="15" fillId="0" borderId="1" xfId="186" applyFont="1" applyFill="1" applyBorder="1" applyAlignment="1" applyProtection="1">
      <alignment horizontal="center" vertical="center" textRotation="90" wrapText="1"/>
    </xf>
    <xf numFmtId="0" fontId="15" fillId="0" borderId="1" xfId="186" applyFont="1" applyFill="1" applyBorder="1" applyAlignment="1" applyProtection="1">
      <alignment horizontal="center" vertical="center" textRotation="90"/>
    </xf>
    <xf numFmtId="171" fontId="15" fillId="10" borderId="9" xfId="186" applyNumberFormat="1" applyFont="1" applyFill="1" applyBorder="1" applyProtection="1">
      <protection locked="0"/>
    </xf>
    <xf numFmtId="0" fontId="8" fillId="11" borderId="1" xfId="182" applyFont="1" applyFill="1" applyBorder="1" applyAlignment="1" applyProtection="1">
      <alignment horizontal="left" vertical="center" wrapText="1"/>
    </xf>
    <xf numFmtId="0" fontId="17" fillId="0" borderId="0" xfId="182" applyFont="1" applyBorder="1" applyAlignment="1" applyProtection="1">
      <alignment horizontal="centerContinuous" vertical="center"/>
    </xf>
    <xf numFmtId="0" fontId="24" fillId="0" borderId="0" xfId="182" applyFont="1" applyBorder="1" applyAlignment="1" applyProtection="1">
      <alignment horizontal="centerContinuous" vertical="center"/>
    </xf>
    <xf numFmtId="0" fontId="25" fillId="0" borderId="0" xfId="182" applyFont="1" applyBorder="1" applyAlignment="1" applyProtection="1">
      <alignment horizontal="centerContinuous" vertical="center"/>
    </xf>
    <xf numFmtId="0" fontId="17" fillId="0" borderId="0" xfId="182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2" applyFont="1" applyBorder="1" applyAlignment="1" applyProtection="1">
      <alignment horizontal="centerContinuous" vertical="center" wrapText="1"/>
    </xf>
    <xf numFmtId="0" fontId="25" fillId="0" borderId="0" xfId="182" applyFont="1" applyBorder="1" applyAlignment="1" applyProtection="1">
      <alignment horizontal="centerContinuous" vertical="center" wrapText="1"/>
    </xf>
    <xf numFmtId="0" fontId="17" fillId="0" borderId="0" xfId="182" applyFont="1" applyAlignment="1" applyProtection="1">
      <alignment horizontal="centerContinuous" vertical="center" wrapText="1"/>
    </xf>
    <xf numFmtId="0" fontId="17" fillId="0" borderId="0" xfId="182" applyFont="1" applyBorder="1" applyAlignment="1" applyProtection="1">
      <alignment horizontal="centerContinuous" vertical="center" wrapText="1"/>
    </xf>
    <xf numFmtId="0" fontId="17" fillId="0" borderId="0" xfId="182" applyFont="1" applyBorder="1" applyAlignment="1" applyProtection="1">
      <alignment horizontal="centerContinuous" vertical="center" wrapText="1"/>
      <protection hidden="1"/>
    </xf>
    <xf numFmtId="0" fontId="15" fillId="0" borderId="1" xfId="179" applyFont="1" applyBorder="1" applyAlignment="1" applyProtection="1">
      <alignment horizontal="left" wrapText="1" indent="1"/>
    </xf>
    <xf numFmtId="0" fontId="5" fillId="0" borderId="1" xfId="182" applyFont="1" applyBorder="1" applyAlignment="1" applyProtection="1">
      <alignment horizontal="center" vertical="center" wrapText="1"/>
    </xf>
    <xf numFmtId="0" fontId="5" fillId="11" borderId="1" xfId="182" applyFont="1" applyFill="1" applyBorder="1" applyAlignment="1" applyProtection="1">
      <alignment horizontal="left" vertical="center" wrapText="1"/>
    </xf>
    <xf numFmtId="0" fontId="17" fillId="0" borderId="0" xfId="184" applyFont="1" applyBorder="1" applyAlignment="1" applyProtection="1">
      <alignment horizontal="center" vertical="center" wrapText="1"/>
    </xf>
    <xf numFmtId="0" fontId="17" fillId="0" borderId="1" xfId="184" applyFont="1" applyBorder="1" applyAlignment="1" applyProtection="1">
      <alignment horizontal="center" vertical="center" wrapText="1"/>
    </xf>
    <xf numFmtId="0" fontId="17" fillId="0" borderId="1" xfId="182" applyFont="1" applyBorder="1" applyAlignment="1" applyProtection="1">
      <alignment horizontal="center" vertical="center" wrapText="1"/>
    </xf>
    <xf numFmtId="0" fontId="17" fillId="0" borderId="1" xfId="184" applyFont="1" applyBorder="1" applyAlignment="1" applyProtection="1">
      <alignment vertical="center" wrapText="1"/>
    </xf>
    <xf numFmtId="3" fontId="17" fillId="0" borderId="1" xfId="184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2" applyFont="1" applyAlignment="1" applyProtection="1">
      <alignment horizontal="center" vertical="center" wrapText="1"/>
    </xf>
    <xf numFmtId="0" fontId="4" fillId="0" borderId="0" xfId="182" applyFont="1" applyBorder="1" applyAlignment="1" applyProtection="1">
      <alignment vertical="center"/>
    </xf>
    <xf numFmtId="0" fontId="4" fillId="0" borderId="0" xfId="182" applyFont="1" applyAlignment="1" applyProtection="1">
      <alignment horizontal="center" vertical="center"/>
    </xf>
    <xf numFmtId="0" fontId="4" fillId="0" borderId="0" xfId="182" applyFont="1" applyBorder="1" applyAlignment="1" applyProtection="1">
      <alignment horizontal="left" vertical="center"/>
    </xf>
    <xf numFmtId="0" fontId="4" fillId="0" borderId="0" xfId="182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2" applyFont="1" applyAlignment="1" applyProtection="1">
      <alignment horizontal="center" vertical="center" wrapText="1"/>
    </xf>
    <xf numFmtId="0" fontId="15" fillId="0" borderId="0" xfId="182" applyFont="1" applyAlignment="1" applyProtection="1">
      <alignment vertical="center" wrapText="1"/>
    </xf>
    <xf numFmtId="0" fontId="17" fillId="0" borderId="0" xfId="182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2" applyFont="1" applyBorder="1" applyAlignment="1" applyProtection="1">
      <alignment horizontal="center" vertical="center" wrapText="1"/>
    </xf>
    <xf numFmtId="0" fontId="17" fillId="0" borderId="0" xfId="183" applyFont="1" applyAlignment="1" applyProtection="1">
      <alignment horizontal="center" vertical="center" wrapText="1"/>
    </xf>
    <xf numFmtId="14" fontId="17" fillId="0" borderId="1" xfId="182" applyNumberFormat="1" applyFont="1" applyBorder="1" applyAlignment="1" applyProtection="1">
      <alignment horizontal="center" vertical="center" wrapText="1"/>
    </xf>
    <xf numFmtId="49" fontId="17" fillId="0" borderId="1" xfId="182" applyNumberFormat="1" applyFont="1" applyBorder="1" applyAlignment="1" applyProtection="1">
      <alignment horizontal="center" vertical="center" wrapText="1"/>
    </xf>
    <xf numFmtId="0" fontId="17" fillId="11" borderId="1" xfId="182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4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1" applyFont="1" applyProtection="1"/>
    <xf numFmtId="0" fontId="16" fillId="0" borderId="0" xfId="181" applyFont="1" applyAlignment="1" applyProtection="1"/>
    <xf numFmtId="0" fontId="16" fillId="0" borderId="0" xfId="181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79" applyFont="1" applyAlignment="1" applyProtection="1">
      <alignment horizontal="center"/>
    </xf>
    <xf numFmtId="0" fontId="17" fillId="0" borderId="0" xfId="182" applyFont="1" applyFill="1" applyBorder="1" applyAlignment="1" applyProtection="1">
      <alignment vertical="justify"/>
    </xf>
    <xf numFmtId="0" fontId="15" fillId="0" borderId="0" xfId="182" applyFont="1" applyAlignment="1" applyProtection="1">
      <alignment vertical="top"/>
    </xf>
    <xf numFmtId="0" fontId="17" fillId="0" borderId="0" xfId="179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79" applyFont="1" applyBorder="1" applyAlignment="1" applyProtection="1">
      <alignment vertical="justify"/>
    </xf>
    <xf numFmtId="0" fontId="15" fillId="0" borderId="0" xfId="179" applyFont="1" applyBorder="1" applyAlignment="1" applyProtection="1">
      <alignment vertical="justify" wrapText="1"/>
    </xf>
    <xf numFmtId="0" fontId="15" fillId="0" borderId="0" xfId="182" applyFont="1" applyAlignment="1" applyProtection="1">
      <alignment vertical="top" wrapText="1"/>
    </xf>
    <xf numFmtId="0" fontId="17" fillId="0" borderId="0" xfId="179" applyFont="1" applyBorder="1" applyAlignment="1" applyProtection="1">
      <alignment vertical="justify" wrapText="1"/>
    </xf>
    <xf numFmtId="0" fontId="17" fillId="0" borderId="0" xfId="179" applyFont="1" applyAlignment="1" applyProtection="1">
      <alignment horizontal="left" vertical="center" wrapText="1"/>
    </xf>
    <xf numFmtId="0" fontId="17" fillId="0" borderId="0" xfId="181" applyFont="1" applyProtection="1"/>
    <xf numFmtId="0" fontId="15" fillId="0" borderId="1" xfId="181" applyFont="1" applyBorder="1" applyAlignment="1" applyProtection="1">
      <alignment horizontal="left" wrapText="1" indent="1"/>
    </xf>
    <xf numFmtId="1" fontId="15" fillId="0" borderId="0" xfId="179" applyNumberFormat="1" applyFont="1" applyFill="1" applyBorder="1" applyAlignment="1" applyProtection="1">
      <alignment vertical="center" wrapText="1"/>
    </xf>
    <xf numFmtId="1" fontId="15" fillId="0" borderId="0" xfId="179" applyNumberFormat="1" applyFont="1" applyFill="1" applyBorder="1" applyAlignment="1" applyProtection="1">
      <alignment horizontal="left" vertical="center" wrapText="1"/>
    </xf>
    <xf numFmtId="0" fontId="15" fillId="0" borderId="0" xfId="181" applyFont="1" applyBorder="1" applyProtection="1"/>
    <xf numFmtId="0" fontId="15" fillId="0" borderId="0" xfId="181" applyFont="1" applyBorder="1" applyAlignment="1" applyProtection="1">
      <alignment horizontal="left" wrapText="1"/>
    </xf>
    <xf numFmtId="0" fontId="15" fillId="0" borderId="0" xfId="181" applyFont="1" applyAlignment="1" applyProtection="1">
      <alignment horizontal="left" wrapText="1"/>
    </xf>
    <xf numFmtId="0" fontId="15" fillId="0" borderId="0" xfId="179" applyFont="1" applyBorder="1" applyProtection="1"/>
    <xf numFmtId="0" fontId="17" fillId="0" borderId="0" xfId="179" applyFont="1" applyFill="1" applyAlignment="1" applyProtection="1">
      <alignment horizontal="centerContinuous"/>
    </xf>
    <xf numFmtId="0" fontId="15" fillId="0" borderId="0" xfId="181" applyFont="1" applyFill="1" applyAlignment="1" applyProtection="1"/>
    <xf numFmtId="0" fontId="15" fillId="0" borderId="0" xfId="179" applyFont="1" applyProtection="1"/>
    <xf numFmtId="0" fontId="15" fillId="0" borderId="0" xfId="181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5" applyFont="1" applyFill="1" applyAlignment="1" applyProtection="1">
      <alignment vertical="justify" wrapText="1"/>
    </xf>
    <xf numFmtId="0" fontId="6" fillId="0" borderId="0" xfId="182" applyFont="1" applyFill="1" applyBorder="1" applyAlignment="1" applyProtection="1">
      <alignment horizontal="left" vertical="justify" wrapText="1"/>
    </xf>
    <xf numFmtId="0" fontId="7" fillId="0" borderId="0" xfId="182" applyFont="1" applyFill="1" applyBorder="1" applyAlignment="1" applyProtection="1">
      <alignment horizontal="left" vertical="justify" wrapText="1"/>
    </xf>
    <xf numFmtId="0" fontId="7" fillId="0" borderId="0" xfId="182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2" applyFont="1" applyFill="1" applyAlignment="1" applyProtection="1">
      <alignment horizontal="left" vertical="justify"/>
    </xf>
    <xf numFmtId="0" fontId="7" fillId="0" borderId="10" xfId="182" applyFont="1" applyFill="1" applyBorder="1" applyAlignment="1" applyProtection="1">
      <alignment horizontal="left" vertical="justify" wrapText="1"/>
    </xf>
    <xf numFmtId="0" fontId="7" fillId="0" borderId="0" xfId="185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5" applyFont="1" applyFill="1" applyBorder="1" applyAlignment="1" applyProtection="1">
      <alignment horizontal="left" vertical="justify" wrapText="1"/>
    </xf>
    <xf numFmtId="0" fontId="4" fillId="0" borderId="1" xfId="185" applyFont="1" applyFill="1" applyBorder="1" applyAlignment="1" applyProtection="1">
      <alignment horizontal="left" vertical="justify" wrapText="1"/>
    </xf>
    <xf numFmtId="0" fontId="2" fillId="9" borderId="1" xfId="185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5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2" applyFont="1" applyBorder="1" applyAlignment="1" applyProtection="1">
      <alignment horizontal="left" vertical="center" wrapText="1"/>
    </xf>
    <xf numFmtId="0" fontId="17" fillId="0" borderId="0" xfId="182" applyFont="1" applyBorder="1" applyAlignment="1" applyProtection="1">
      <alignment vertical="top" wrapText="1"/>
    </xf>
    <xf numFmtId="0" fontId="15" fillId="0" borderId="0" xfId="184" applyFont="1" applyBorder="1" applyAlignment="1" applyProtection="1">
      <alignment horizontal="centerContinuous"/>
    </xf>
    <xf numFmtId="0" fontId="15" fillId="0" borderId="0" xfId="184" applyFont="1" applyBorder="1" applyProtection="1"/>
    <xf numFmtId="0" fontId="15" fillId="0" borderId="0" xfId="184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8" applyFont="1" applyFill="1" applyProtection="1"/>
    <xf numFmtId="0" fontId="17" fillId="0" borderId="0" xfId="182" applyFont="1" applyBorder="1" applyAlignment="1" applyProtection="1">
      <alignment horizontal="center" vertical="center"/>
    </xf>
    <xf numFmtId="0" fontId="17" fillId="0" borderId="0" xfId="182" applyFont="1" applyBorder="1" applyAlignment="1" applyProtection="1">
      <alignment vertical="center" wrapText="1"/>
    </xf>
    <xf numFmtId="49" fontId="5" fillId="0" borderId="1" xfId="18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72" fontId="15" fillId="0" borderId="0" xfId="182" applyNumberFormat="1" applyFont="1" applyAlignment="1" applyProtection="1">
      <alignment horizontal="left" vertical="center"/>
    </xf>
    <xf numFmtId="0" fontId="4" fillId="0" borderId="0" xfId="182" applyFont="1" applyBorder="1" applyAlignment="1" applyProtection="1">
      <alignment horizontal="right" vertical="center"/>
      <protection hidden="1"/>
    </xf>
    <xf numFmtId="0" fontId="4" fillId="0" borderId="0" xfId="182" applyFont="1" applyBorder="1" applyAlignment="1" applyProtection="1">
      <alignment horizontal="right" vertical="center"/>
    </xf>
    <xf numFmtId="0" fontId="13" fillId="0" borderId="0" xfId="184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79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2" applyNumberFormat="1" applyFont="1" applyAlignment="1" applyProtection="1">
      <alignment horizontal="left" vertical="center"/>
    </xf>
    <xf numFmtId="172" fontId="4" fillId="0" borderId="0" xfId="182" applyNumberFormat="1" applyFont="1" applyAlignment="1" applyProtection="1">
      <alignment horizontal="left" vertical="center" wrapText="1"/>
    </xf>
    <xf numFmtId="3" fontId="2" fillId="10" borderId="1" xfId="185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5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2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5" applyFont="1" applyFill="1" applyBorder="1" applyAlignment="1" applyProtection="1">
      <alignment horizontal="center" vertical="center" wrapText="1"/>
    </xf>
    <xf numFmtId="0" fontId="6" fillId="11" borderId="1" xfId="182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2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7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7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7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6" applyFont="1" applyFill="1" applyBorder="1" applyAlignment="1" applyProtection="1">
      <alignment horizontal="center" vertical="center" textRotation="90"/>
    </xf>
    <xf numFmtId="0" fontId="17" fillId="0" borderId="1" xfId="186" applyFont="1" applyFill="1" applyBorder="1" applyAlignment="1" applyProtection="1">
      <alignment horizontal="center" vertical="center" wrapText="1"/>
    </xf>
    <xf numFmtId="0" fontId="17" fillId="0" borderId="1" xfId="178" applyFont="1" applyFill="1" applyBorder="1" applyAlignment="1" applyProtection="1">
      <alignment horizontal="center" vertical="center" wrapText="1"/>
    </xf>
    <xf numFmtId="0" fontId="17" fillId="12" borderId="11" xfId="178" applyFont="1" applyFill="1" applyBorder="1" applyAlignment="1" applyProtection="1">
      <alignment horizontal="center" vertical="center" wrapText="1"/>
    </xf>
    <xf numFmtId="173" fontId="15" fillId="10" borderId="12" xfId="178" applyNumberFormat="1" applyFont="1" applyFill="1" applyBorder="1" applyAlignment="1" applyProtection="1">
      <protection locked="0"/>
    </xf>
    <xf numFmtId="173" fontId="15" fillId="10" borderId="13" xfId="178" applyNumberFormat="1" applyFont="1" applyFill="1" applyBorder="1" applyAlignment="1" applyProtection="1">
      <protection locked="0"/>
    </xf>
    <xf numFmtId="173" fontId="15" fillId="10" borderId="14" xfId="178" applyNumberFormat="1" applyFont="1" applyFill="1" applyBorder="1" applyAlignment="1" applyProtection="1">
      <protection locked="0"/>
    </xf>
    <xf numFmtId="173" fontId="15" fillId="10" borderId="15" xfId="178" applyNumberFormat="1" applyFont="1" applyFill="1" applyBorder="1" applyAlignment="1" applyProtection="1">
      <protection locked="0"/>
    </xf>
    <xf numFmtId="173" fontId="15" fillId="10" borderId="14" xfId="76" applyNumberFormat="1" applyFont="1" applyFill="1" applyBorder="1" applyAlignment="1" applyProtection="1">
      <protection locked="0"/>
    </xf>
    <xf numFmtId="173" fontId="15" fillId="10" borderId="15" xfId="76" applyNumberFormat="1" applyFont="1" applyFill="1" applyBorder="1" applyAlignment="1" applyProtection="1">
      <protection locked="0"/>
    </xf>
    <xf numFmtId="0" fontId="17" fillId="12" borderId="16" xfId="178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79" applyFont="1" applyFill="1" applyBorder="1" applyAlignment="1" applyProtection="1">
      <alignment horizontal="left" wrapText="1" indent="1"/>
    </xf>
    <xf numFmtId="3" fontId="17" fillId="0" borderId="1" xfId="184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3" fillId="0" borderId="0" xfId="186" applyFont="1"/>
    <xf numFmtId="0" fontId="34" fillId="0" borderId="0" xfId="0" applyFont="1" applyAlignment="1">
      <alignment vertical="center" wrapText="1"/>
    </xf>
    <xf numFmtId="0" fontId="15" fillId="10" borderId="1" xfId="186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71" fontId="15" fillId="10" borderId="8" xfId="186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6" applyFont="1" applyFill="1"/>
    <xf numFmtId="10" fontId="15" fillId="10" borderId="9" xfId="186" applyNumberFormat="1" applyFont="1" applyFill="1" applyBorder="1" applyAlignment="1" applyProtection="1">
      <alignment horizontal="center"/>
      <protection locked="0"/>
    </xf>
    <xf numFmtId="10" fontId="15" fillId="10" borderId="8" xfId="186" applyNumberFormat="1" applyFont="1" applyFill="1" applyBorder="1" applyAlignment="1" applyProtection="1">
      <alignment horizontal="center"/>
      <protection locked="0"/>
    </xf>
    <xf numFmtId="3" fontId="15" fillId="10" borderId="9" xfId="186" applyNumberFormat="1" applyFont="1" applyFill="1" applyBorder="1" applyAlignment="1" applyProtection="1">
      <alignment horizontal="right"/>
      <protection locked="0"/>
    </xf>
    <xf numFmtId="3" fontId="15" fillId="10" borderId="8" xfId="186" applyNumberFormat="1" applyFont="1" applyFill="1" applyBorder="1" applyAlignment="1" applyProtection="1">
      <alignment horizontal="right"/>
      <protection locked="0"/>
    </xf>
    <xf numFmtId="10" fontId="15" fillId="0" borderId="8" xfId="186" applyNumberFormat="1" applyFont="1" applyFill="1" applyBorder="1" applyAlignment="1" applyProtection="1">
      <alignment horizontal="center"/>
      <protection locked="0"/>
    </xf>
    <xf numFmtId="10" fontId="15" fillId="0" borderId="18" xfId="186" applyNumberFormat="1" applyFont="1" applyFill="1" applyBorder="1" applyAlignment="1" applyProtection="1">
      <alignment horizontal="center"/>
    </xf>
    <xf numFmtId="10" fontId="15" fillId="0" borderId="8" xfId="186" applyNumberFormat="1" applyFont="1" applyFill="1" applyBorder="1" applyAlignment="1" applyProtection="1">
      <alignment horizontal="center"/>
    </xf>
    <xf numFmtId="0" fontId="15" fillId="0" borderId="8" xfId="186" applyFont="1" applyFill="1" applyBorder="1" applyAlignment="1" applyProtection="1">
      <alignment horizontal="center"/>
      <protection locked="0"/>
    </xf>
    <xf numFmtId="0" fontId="17" fillId="0" borderId="0" xfId="186" applyFont="1" applyFill="1" applyBorder="1" applyAlignment="1" applyProtection="1">
      <alignment vertical="center" wrapText="1"/>
    </xf>
    <xf numFmtId="3" fontId="15" fillId="10" borderId="9" xfId="186" applyNumberFormat="1" applyFont="1" applyFill="1" applyBorder="1" applyProtection="1">
      <protection locked="0"/>
    </xf>
    <xf numFmtId="10" fontId="15" fillId="10" borderId="9" xfId="186" applyNumberFormat="1" applyFont="1" applyFill="1" applyBorder="1" applyProtection="1">
      <protection locked="0"/>
    </xf>
    <xf numFmtId="10" fontId="15" fillId="10" borderId="8" xfId="186" applyNumberFormat="1" applyFont="1" applyFill="1" applyBorder="1" applyProtection="1">
      <protection locked="0"/>
    </xf>
    <xf numFmtId="3" fontId="15" fillId="10" borderId="1" xfId="186" applyNumberFormat="1" applyFont="1" applyFill="1" applyBorder="1" applyProtection="1">
      <protection locked="0"/>
    </xf>
    <xf numFmtId="0" fontId="21" fillId="20" borderId="0" xfId="186" applyFont="1" applyFill="1"/>
    <xf numFmtId="0" fontId="15" fillId="20" borderId="0" xfId="186" applyFont="1" applyFill="1"/>
    <xf numFmtId="0" fontId="15" fillId="20" borderId="0" xfId="186" applyFont="1" applyFill="1" applyProtection="1">
      <protection locked="0"/>
    </xf>
    <xf numFmtId="0" fontId="21" fillId="19" borderId="0" xfId="186" applyFont="1" applyFill="1"/>
    <xf numFmtId="0" fontId="15" fillId="21" borderId="0" xfId="186" applyFont="1" applyFill="1"/>
    <xf numFmtId="0" fontId="15" fillId="22" borderId="0" xfId="186" applyFont="1" applyFill="1"/>
    <xf numFmtId="0" fontId="33" fillId="23" borderId="0" xfId="186" applyFont="1" applyFill="1"/>
    <xf numFmtId="0" fontId="15" fillId="23" borderId="0" xfId="186" applyFont="1" applyFill="1"/>
    <xf numFmtId="0" fontId="21" fillId="21" borderId="0" xfId="186" applyFont="1" applyFill="1"/>
    <xf numFmtId="0" fontId="21" fillId="24" borderId="0" xfId="186" applyFont="1" applyFill="1"/>
    <xf numFmtId="0" fontId="21" fillId="23" borderId="0" xfId="186" applyFont="1" applyFill="1"/>
    <xf numFmtId="0" fontId="21" fillId="22" borderId="0" xfId="186" applyFont="1" applyFill="1"/>
    <xf numFmtId="0" fontId="15" fillId="22" borderId="0" xfId="186" applyFont="1" applyFill="1" applyProtection="1">
      <protection locked="0"/>
    </xf>
    <xf numFmtId="0" fontId="15" fillId="23" borderId="0" xfId="186" applyFont="1" applyFill="1" applyBorder="1"/>
    <xf numFmtId="0" fontId="15" fillId="24" borderId="0" xfId="186" applyFont="1" applyFill="1" applyBorder="1"/>
    <xf numFmtId="0" fontId="15" fillId="24" borderId="0" xfId="180" applyFont="1" applyFill="1" applyBorder="1" applyAlignment="1"/>
    <xf numFmtId="0" fontId="15" fillId="12" borderId="19" xfId="178" applyFont="1" applyFill="1" applyBorder="1" applyAlignment="1" applyProtection="1">
      <alignment horizontal="center" vertical="center" wrapText="1"/>
    </xf>
    <xf numFmtId="0" fontId="15" fillId="12" borderId="19" xfId="185" applyFont="1" applyFill="1" applyBorder="1" applyAlignment="1">
      <alignment horizontal="center" vertical="justify"/>
    </xf>
    <xf numFmtId="0" fontId="15" fillId="0" borderId="9" xfId="186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1" applyNumberFormat="1" applyFont="1" applyAlignment="1" applyProtection="1">
      <alignment horizontal="centerContinuous" vertical="top"/>
      <protection hidden="1"/>
    </xf>
    <xf numFmtId="0" fontId="15" fillId="0" borderId="0" xfId="76" applyNumberFormat="1" applyFont="1" applyAlignment="1" applyProtection="1">
      <alignment horizontal="centerContinuous"/>
      <protection hidden="1"/>
    </xf>
    <xf numFmtId="0" fontId="15" fillId="0" borderId="0" xfId="76" applyFont="1" applyProtection="1">
      <protection hidden="1"/>
    </xf>
    <xf numFmtId="0" fontId="15" fillId="0" borderId="0" xfId="182" applyNumberFormat="1" applyFont="1" applyBorder="1" applyAlignment="1" applyProtection="1">
      <alignment horizontal="centerContinuous" vertical="center"/>
      <protection hidden="1"/>
    </xf>
    <xf numFmtId="173" fontId="15" fillId="13" borderId="2" xfId="76" applyNumberFormat="1" applyFont="1" applyFill="1" applyBorder="1" applyAlignment="1" applyProtection="1">
      <alignment horizontal="right"/>
      <protection hidden="1"/>
    </xf>
    <xf numFmtId="173" fontId="15" fillId="13" borderId="20" xfId="76" applyNumberFormat="1" applyFont="1" applyFill="1" applyBorder="1" applyAlignment="1" applyProtection="1">
      <alignment horizontal="left"/>
      <protection hidden="1"/>
    </xf>
    <xf numFmtId="173" fontId="15" fillId="13" borderId="20" xfId="76" applyNumberFormat="1" applyFont="1" applyFill="1" applyBorder="1" applyAlignment="1" applyProtection="1">
      <alignment horizontal="right"/>
      <protection hidden="1"/>
    </xf>
    <xf numFmtId="173" fontId="15" fillId="0" borderId="6" xfId="76" applyNumberFormat="1" applyFont="1" applyFill="1" applyBorder="1" applyAlignment="1" applyProtection="1">
      <alignment horizontal="right"/>
      <protection hidden="1"/>
    </xf>
    <xf numFmtId="173" fontId="15" fillId="0" borderId="10" xfId="76" applyNumberFormat="1" applyFont="1" applyFill="1" applyBorder="1" applyAlignment="1" applyProtection="1">
      <alignment horizontal="left"/>
      <protection hidden="1"/>
    </xf>
    <xf numFmtId="173" fontId="15" fillId="0" borderId="10" xfId="76" applyNumberFormat="1" applyFont="1" applyFill="1" applyBorder="1" applyAlignment="1" applyProtection="1">
      <alignment horizontal="right"/>
      <protection hidden="1"/>
    </xf>
    <xf numFmtId="173" fontId="15" fillId="0" borderId="0" xfId="76" applyNumberFormat="1" applyFont="1" applyFill="1" applyBorder="1" applyAlignment="1" applyProtection="1">
      <alignment horizontal="right"/>
      <protection hidden="1"/>
    </xf>
    <xf numFmtId="0" fontId="15" fillId="0" borderId="6" xfId="76" applyFont="1" applyBorder="1" applyProtection="1">
      <protection hidden="1"/>
    </xf>
    <xf numFmtId="0" fontId="17" fillId="12" borderId="2" xfId="81" applyFont="1" applyFill="1" applyBorder="1" applyAlignment="1" applyProtection="1">
      <alignment horizontal="centerContinuous" vertical="center" wrapText="1"/>
      <protection hidden="1"/>
    </xf>
    <xf numFmtId="0" fontId="15" fillId="12" borderId="20" xfId="81" applyFont="1" applyFill="1" applyBorder="1" applyAlignment="1" applyProtection="1">
      <alignment horizontal="centerContinuous" vertical="center" wrapText="1"/>
      <protection hidden="1"/>
    </xf>
    <xf numFmtId="0" fontId="15" fillId="12" borderId="3" xfId="81" applyFont="1" applyFill="1" applyBorder="1" applyAlignment="1" applyProtection="1">
      <alignment horizontal="centerContinuous" vertical="center" wrapText="1"/>
      <protection hidden="1"/>
    </xf>
    <xf numFmtId="0" fontId="15" fillId="0" borderId="0" xfId="76" applyFont="1" applyBorder="1" applyProtection="1">
      <protection hidden="1"/>
    </xf>
    <xf numFmtId="3" fontId="15" fillId="0" borderId="0" xfId="76" applyNumberFormat="1" applyFont="1" applyBorder="1" applyProtection="1">
      <protection hidden="1"/>
    </xf>
    <xf numFmtId="3" fontId="15" fillId="0" borderId="7" xfId="76" applyNumberFormat="1" applyFont="1" applyBorder="1" applyProtection="1">
      <protection hidden="1"/>
    </xf>
    <xf numFmtId="0" fontId="17" fillId="0" borderId="4" xfId="76" applyFont="1" applyBorder="1" applyAlignment="1" applyProtection="1">
      <alignment horizontal="left"/>
      <protection hidden="1"/>
    </xf>
    <xf numFmtId="3" fontId="17" fillId="0" borderId="10" xfId="76" applyNumberFormat="1" applyFont="1" applyBorder="1" applyProtection="1">
      <protection hidden="1"/>
    </xf>
    <xf numFmtId="3" fontId="17" fillId="0" borderId="5" xfId="76" applyNumberFormat="1" applyFont="1" applyBorder="1" applyProtection="1">
      <protection hidden="1"/>
    </xf>
    <xf numFmtId="173" fontId="15" fillId="0" borderId="0" xfId="76" applyNumberFormat="1" applyFont="1" applyFill="1" applyBorder="1" applyAlignment="1" applyProtection="1">
      <alignment horizontal="left"/>
      <protection hidden="1"/>
    </xf>
    <xf numFmtId="0" fontId="17" fillId="12" borderId="3" xfId="81" applyFont="1" applyFill="1" applyBorder="1" applyAlignment="1" applyProtection="1">
      <alignment horizontal="centerContinuous" vertical="center" wrapText="1"/>
      <protection hidden="1"/>
    </xf>
    <xf numFmtId="3" fontId="17" fillId="0" borderId="7" xfId="76" applyNumberFormat="1" applyFont="1" applyBorder="1" applyProtection="1">
      <protection hidden="1"/>
    </xf>
    <xf numFmtId="0" fontId="15" fillId="0" borderId="16" xfId="76" applyFont="1" applyBorder="1" applyProtection="1">
      <protection hidden="1"/>
    </xf>
    <xf numFmtId="0" fontId="15" fillId="0" borderId="4" xfId="76" applyFont="1" applyBorder="1" applyProtection="1">
      <protection hidden="1"/>
    </xf>
    <xf numFmtId="3" fontId="15" fillId="0" borderId="10" xfId="76" applyNumberFormat="1" applyFont="1" applyBorder="1" applyProtection="1">
      <protection hidden="1"/>
    </xf>
    <xf numFmtId="0" fontId="17" fillId="0" borderId="0" xfId="76" applyFont="1" applyBorder="1" applyProtection="1">
      <protection hidden="1"/>
    </xf>
    <xf numFmtId="0" fontId="15" fillId="0" borderId="6" xfId="81" applyFont="1" applyFill="1" applyBorder="1" applyAlignment="1" applyProtection="1">
      <alignment horizontal="left" vertical="center"/>
      <protection hidden="1"/>
    </xf>
    <xf numFmtId="3" fontId="15" fillId="0" borderId="0" xfId="81" applyNumberFormat="1" applyFont="1" applyFill="1" applyBorder="1" applyAlignment="1" applyProtection="1">
      <protection hidden="1"/>
    </xf>
    <xf numFmtId="3" fontId="15" fillId="0" borderId="0" xfId="76" applyNumberFormat="1" applyFont="1" applyBorder="1" applyAlignment="1" applyProtection="1">
      <protection hidden="1"/>
    </xf>
    <xf numFmtId="3" fontId="17" fillId="0" borderId="7" xfId="76" applyNumberFormat="1" applyFont="1" applyBorder="1" applyAlignment="1" applyProtection="1">
      <protection hidden="1"/>
    </xf>
    <xf numFmtId="3" fontId="15" fillId="0" borderId="10" xfId="76" applyNumberFormat="1" applyFont="1" applyBorder="1" applyAlignment="1" applyProtection="1">
      <protection hidden="1"/>
    </xf>
    <xf numFmtId="3" fontId="17" fillId="0" borderId="5" xfId="76" applyNumberFormat="1" applyFont="1" applyBorder="1" applyAlignment="1" applyProtection="1">
      <protection hidden="1"/>
    </xf>
    <xf numFmtId="0" fontId="15" fillId="25" borderId="2" xfId="76" applyFont="1" applyFill="1" applyBorder="1" applyProtection="1">
      <protection hidden="1"/>
    </xf>
    <xf numFmtId="0" fontId="15" fillId="25" borderId="20" xfId="76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6" applyFont="1" applyBorder="1" applyAlignment="1" applyProtection="1">
      <alignment wrapText="1"/>
      <protection hidden="1"/>
    </xf>
    <xf numFmtId="3" fontId="17" fillId="0" borderId="0" xfId="76" applyNumberFormat="1" applyFont="1" applyBorder="1" applyAlignment="1" applyProtection="1">
      <protection hidden="1"/>
    </xf>
    <xf numFmtId="0" fontId="17" fillId="12" borderId="20" xfId="81" applyFont="1" applyFill="1" applyBorder="1" applyAlignment="1" applyProtection="1">
      <alignment horizontal="centerContinuous" vertical="center" wrapText="1"/>
      <protection hidden="1"/>
    </xf>
    <xf numFmtId="0" fontId="15" fillId="0" borderId="4" xfId="76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2" applyFont="1" applyFill="1" applyBorder="1" applyAlignment="1" applyProtection="1">
      <alignment horizontal="center" vertical="center" wrapText="1"/>
    </xf>
    <xf numFmtId="0" fontId="17" fillId="11" borderId="1" xfId="182" applyFont="1" applyFill="1" applyBorder="1" applyAlignment="1" applyProtection="1">
      <alignment horizontal="center" vertical="center" wrapText="1"/>
    </xf>
    <xf numFmtId="0" fontId="15" fillId="0" borderId="1" xfId="179" applyFont="1" applyBorder="1" applyAlignment="1" applyProtection="1">
      <alignment horizontal="left" vertical="center" wrapText="1"/>
    </xf>
    <xf numFmtId="0" fontId="15" fillId="0" borderId="1" xfId="181" applyFont="1" applyBorder="1" applyAlignment="1" applyProtection="1">
      <alignment horizontal="left" vertical="center" wrapText="1"/>
    </xf>
    <xf numFmtId="0" fontId="17" fillId="0" borderId="1" xfId="179" applyFont="1" applyBorder="1" applyAlignment="1" applyProtection="1">
      <alignment horizontal="left" vertical="center"/>
    </xf>
    <xf numFmtId="0" fontId="15" fillId="0" borderId="1" xfId="182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2" applyFont="1" applyFill="1" applyBorder="1" applyAlignment="1" applyProtection="1">
      <alignment horizontal="center" vertical="top" wrapText="1"/>
    </xf>
    <xf numFmtId="0" fontId="17" fillId="19" borderId="1" xfId="182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2" applyFont="1" applyFill="1" applyBorder="1" applyAlignment="1" applyProtection="1">
      <alignment horizontal="center" vertical="center" wrapText="1"/>
    </xf>
    <xf numFmtId="0" fontId="17" fillId="20" borderId="1" xfId="184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2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2" applyFont="1" applyFill="1" applyBorder="1" applyAlignment="1" applyProtection="1">
      <alignment horizontal="center" vertical="center" wrapText="1"/>
    </xf>
    <xf numFmtId="0" fontId="17" fillId="21" borderId="1" xfId="184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2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2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2" applyFont="1" applyFill="1" applyBorder="1" applyAlignment="1" applyProtection="1">
      <alignment horizontal="left" vertical="center" wrapText="1"/>
    </xf>
    <xf numFmtId="0" fontId="15" fillId="21" borderId="1" xfId="182" applyFont="1" applyFill="1" applyBorder="1" applyAlignment="1" applyProtection="1">
      <alignment horizontal="left" vertical="center" wrapText="1"/>
    </xf>
    <xf numFmtId="0" fontId="17" fillId="21" borderId="1" xfId="185" applyFont="1" applyFill="1" applyBorder="1" applyAlignment="1" applyProtection="1">
      <alignment horizontal="left" vertical="justify" wrapText="1"/>
    </xf>
    <xf numFmtId="0" fontId="15" fillId="21" borderId="1" xfId="185" applyFont="1" applyFill="1" applyBorder="1" applyAlignment="1" applyProtection="1">
      <alignment horizontal="left" vertical="justify" wrapText="1"/>
    </xf>
    <xf numFmtId="0" fontId="15" fillId="24" borderId="1" xfId="179" applyFont="1" applyFill="1" applyBorder="1" applyAlignment="1" applyProtection="1">
      <alignment horizontal="left" vertical="center" wrapText="1"/>
    </xf>
    <xf numFmtId="0" fontId="15" fillId="24" borderId="1" xfId="179" applyFont="1" applyFill="1" applyBorder="1" applyAlignment="1" applyProtection="1">
      <alignment horizontal="left" wrapText="1"/>
    </xf>
    <xf numFmtId="0" fontId="15" fillId="24" borderId="1" xfId="179" applyFont="1" applyFill="1" applyBorder="1" applyAlignment="1" applyProtection="1">
      <alignment horizontal="left" wrapText="1" indent="1"/>
    </xf>
    <xf numFmtId="0" fontId="15" fillId="24" borderId="1" xfId="181" applyFont="1" applyFill="1" applyBorder="1" applyAlignment="1" applyProtection="1">
      <alignment horizontal="left" vertical="center" wrapText="1"/>
    </xf>
    <xf numFmtId="0" fontId="15" fillId="24" borderId="1" xfId="181" applyFont="1" applyFill="1" applyBorder="1" applyAlignment="1" applyProtection="1">
      <alignment horizontal="left" wrapText="1" indent="1"/>
    </xf>
    <xf numFmtId="0" fontId="17" fillId="24" borderId="1" xfId="179" applyFont="1" applyFill="1" applyBorder="1" applyAlignment="1" applyProtection="1">
      <alignment horizontal="left" vertical="center"/>
    </xf>
    <xf numFmtId="0" fontId="17" fillId="24" borderId="1" xfId="179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2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2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2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2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2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1" applyNumberFormat="1" applyFont="1" applyFill="1" applyBorder="1" applyAlignment="1" applyProtection="1">
      <protection locked="0"/>
    </xf>
    <xf numFmtId="172" fontId="15" fillId="0" borderId="0" xfId="182" applyNumberFormat="1" applyFont="1" applyAlignment="1" applyProtection="1">
      <alignment horizontal="left" vertical="center" wrapText="1"/>
    </xf>
    <xf numFmtId="0" fontId="15" fillId="0" borderId="0" xfId="182" applyFont="1" applyBorder="1" applyAlignment="1" applyProtection="1">
      <alignment horizontal="right" vertical="center"/>
    </xf>
    <xf numFmtId="0" fontId="15" fillId="0" borderId="0" xfId="182" applyFont="1" applyBorder="1" applyAlignment="1" applyProtection="1">
      <alignment vertical="center"/>
    </xf>
    <xf numFmtId="0" fontId="15" fillId="0" borderId="0" xfId="182" applyFont="1" applyBorder="1" applyAlignment="1" applyProtection="1">
      <alignment horizontal="left" vertical="center"/>
    </xf>
    <xf numFmtId="0" fontId="15" fillId="0" borderId="1" xfId="182" applyFont="1" applyBorder="1" applyAlignment="1" applyProtection="1">
      <alignment horizontal="center" vertical="center" wrapText="1"/>
    </xf>
    <xf numFmtId="49" fontId="15" fillId="0" borderId="1" xfId="182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2" applyFont="1" applyBorder="1" applyAlignment="1" applyProtection="1">
      <alignment horizontal="centerContinuous" vertical="center"/>
    </xf>
    <xf numFmtId="0" fontId="5" fillId="0" borderId="0" xfId="182" applyFont="1" applyBorder="1" applyAlignment="1" applyProtection="1">
      <alignment horizontal="centerContinuous" vertical="center" wrapText="1"/>
    </xf>
    <xf numFmtId="0" fontId="6" fillId="0" borderId="0" xfId="182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2" applyFont="1" applyBorder="1" applyAlignment="1" applyProtection="1">
      <alignment horizontal="centerContinuous" vertical="center" wrapText="1"/>
    </xf>
    <xf numFmtId="0" fontId="6" fillId="0" borderId="0" xfId="182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2" applyFont="1" applyFill="1" applyAlignment="1" applyProtection="1">
      <alignment vertical="top"/>
    </xf>
    <xf numFmtId="0" fontId="5" fillId="0" borderId="0" xfId="182" applyFont="1" applyBorder="1" applyAlignment="1" applyProtection="1">
      <alignment vertical="center" wrapText="1"/>
    </xf>
    <xf numFmtId="0" fontId="6" fillId="0" borderId="0" xfId="182" applyFont="1" applyAlignment="1" applyProtection="1">
      <alignment vertical="center" wrapText="1"/>
    </xf>
    <xf numFmtId="0" fontId="5" fillId="0" borderId="0" xfId="182" applyFont="1" applyBorder="1" applyAlignment="1" applyProtection="1">
      <alignment horizontal="right" vertical="center"/>
    </xf>
    <xf numFmtId="172" fontId="5" fillId="0" borderId="0" xfId="182" applyNumberFormat="1" applyFont="1" applyAlignment="1" applyProtection="1">
      <alignment horizontal="left" vertical="center" wrapText="1"/>
    </xf>
    <xf numFmtId="0" fontId="6" fillId="0" borderId="0" xfId="182" applyFont="1" applyBorder="1" applyAlignment="1" applyProtection="1">
      <alignment vertical="top" wrapText="1"/>
    </xf>
    <xf numFmtId="0" fontId="5" fillId="0" borderId="0" xfId="182" applyFont="1" applyBorder="1" applyAlignment="1" applyProtection="1">
      <alignment vertical="center"/>
    </xf>
    <xf numFmtId="0" fontId="5" fillId="0" borderId="0" xfId="182" applyFont="1" applyBorder="1" applyAlignment="1" applyProtection="1">
      <alignment horizontal="left" vertical="center"/>
    </xf>
    <xf numFmtId="0" fontId="6" fillId="0" borderId="0" xfId="182" applyFont="1" applyFill="1" applyBorder="1" applyAlignment="1" applyProtection="1">
      <alignment vertical="top" wrapText="1"/>
    </xf>
    <xf numFmtId="0" fontId="5" fillId="0" borderId="0" xfId="183" applyFont="1" applyFill="1" applyBorder="1" applyAlignment="1" applyProtection="1">
      <alignment horizontal="right" vertical="center" wrapText="1"/>
    </xf>
    <xf numFmtId="0" fontId="10" fillId="0" borderId="0" xfId="184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79" applyFont="1" applyBorder="1" applyAlignment="1" applyProtection="1">
      <alignment horizontal="center"/>
    </xf>
    <xf numFmtId="0" fontId="15" fillId="0" borderId="1" xfId="179" applyFont="1" applyFill="1" applyBorder="1" applyAlignment="1" applyProtection="1">
      <alignment horizontal="centerContinuous"/>
    </xf>
    <xf numFmtId="0" fontId="15" fillId="0" borderId="1" xfId="179" applyFont="1" applyBorder="1" applyAlignment="1" applyProtection="1">
      <alignment horizontal="center" vertical="center" wrapText="1"/>
    </xf>
    <xf numFmtId="172" fontId="15" fillId="0" borderId="0" xfId="182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5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1" applyNumberFormat="1" applyFont="1" applyBorder="1" applyAlignment="1">
      <alignment horizontal="left" vertical="top" wrapText="1"/>
    </xf>
    <xf numFmtId="0" fontId="15" fillId="0" borderId="1" xfId="78" applyFont="1" applyBorder="1"/>
    <xf numFmtId="0" fontId="15" fillId="0" borderId="1" xfId="78" applyFont="1" applyBorder="1" applyAlignment="1">
      <alignment wrapText="1"/>
    </xf>
    <xf numFmtId="16" fontId="15" fillId="0" borderId="0" xfId="0" applyNumberFormat="1" applyFont="1" applyAlignment="1" applyProtection="1">
      <alignment wrapText="1"/>
    </xf>
    <xf numFmtId="0" fontId="15" fillId="22" borderId="1" xfId="182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5" applyFont="1" applyFill="1" applyBorder="1" applyAlignment="1" applyProtection="1">
      <alignment horizontal="left" vertical="center" wrapText="1"/>
    </xf>
    <xf numFmtId="0" fontId="15" fillId="22" borderId="1" xfId="185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0" fontId="15" fillId="10" borderId="18" xfId="186" applyFont="1" applyFill="1" applyBorder="1" applyAlignment="1" applyProtection="1">
      <alignment horizontal="center"/>
      <protection locked="0"/>
    </xf>
    <xf numFmtId="49" fontId="15" fillId="10" borderId="18" xfId="186" applyNumberFormat="1" applyFont="1" applyFill="1" applyBorder="1" applyAlignment="1" applyProtection="1">
      <alignment horizontal="center"/>
      <protection locked="0"/>
    </xf>
    <xf numFmtId="49" fontId="15" fillId="10" borderId="1" xfId="186" applyNumberFormat="1" applyFont="1" applyFill="1" applyBorder="1" applyAlignment="1" applyProtection="1">
      <alignment horizontal="center"/>
      <protection locked="0"/>
    </xf>
    <xf numFmtId="0" fontId="36" fillId="0" borderId="25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3" fontId="36" fillId="0" borderId="27" xfId="0" applyNumberFormat="1" applyFont="1" applyFill="1" applyBorder="1" applyAlignment="1">
      <alignment horizontal="center"/>
    </xf>
    <xf numFmtId="0" fontId="15" fillId="0" borderId="9" xfId="178" applyFont="1" applyFill="1" applyBorder="1" applyAlignment="1" applyProtection="1">
      <alignment horizontal="center" vertical="center" wrapText="1"/>
    </xf>
    <xf numFmtId="173" fontId="15" fillId="10" borderId="1" xfId="178" applyNumberFormat="1" applyFont="1" applyFill="1" applyBorder="1" applyAlignment="1" applyProtection="1">
      <protection locked="0"/>
    </xf>
    <xf numFmtId="0" fontId="15" fillId="0" borderId="9" xfId="185" applyFont="1" applyFill="1" applyBorder="1" applyAlignment="1">
      <alignment horizontal="center" vertical="justify"/>
    </xf>
    <xf numFmtId="0" fontId="17" fillId="0" borderId="11" xfId="178" applyFont="1" applyFill="1" applyBorder="1" applyAlignment="1" applyProtection="1">
      <alignment horizontal="center" vertical="center" wrapText="1"/>
    </xf>
    <xf numFmtId="1" fontId="15" fillId="28" borderId="1" xfId="76" applyNumberFormat="1" applyFont="1" applyFill="1" applyBorder="1" applyProtection="1">
      <protection locked="0"/>
    </xf>
    <xf numFmtId="1" fontId="15" fillId="28" borderId="28" xfId="76" applyNumberFormat="1" applyFont="1" applyFill="1" applyBorder="1" applyProtection="1">
      <protection locked="0"/>
    </xf>
    <xf numFmtId="1" fontId="15" fillId="28" borderId="29" xfId="76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75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5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76" fontId="15" fillId="10" borderId="13" xfId="178" applyNumberFormat="1" applyFont="1" applyFill="1" applyBorder="1" applyAlignment="1" applyProtection="1">
      <protection locked="0"/>
    </xf>
    <xf numFmtId="176" fontId="15" fillId="10" borderId="15" xfId="178" applyNumberFormat="1" applyFont="1" applyFill="1" applyBorder="1" applyAlignment="1" applyProtection="1">
      <protection locked="0"/>
    </xf>
    <xf numFmtId="176" fontId="15" fillId="10" borderId="15" xfId="76" applyNumberFormat="1" applyFont="1" applyFill="1" applyBorder="1" applyAlignment="1" applyProtection="1">
      <protection locked="0"/>
    </xf>
    <xf numFmtId="177" fontId="15" fillId="10" borderId="1" xfId="178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174" fontId="15" fillId="28" borderId="1" xfId="0" applyNumberFormat="1" applyFont="1" applyFill="1" applyBorder="1" applyAlignment="1" applyProtection="1">
      <alignment horizontal="right"/>
      <protection locked="0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5" applyNumberFormat="1" applyFont="1" applyFill="1" applyBorder="1" applyAlignment="1" applyProtection="1">
      <alignment horizontal="right" vertical="justify" wrapText="1"/>
    </xf>
    <xf numFmtId="3" fontId="2" fillId="0" borderId="1" xfId="185" applyNumberFormat="1" applyFont="1" applyFill="1" applyBorder="1" applyAlignment="1" applyProtection="1">
      <alignment horizontal="right" vertical="justify"/>
    </xf>
    <xf numFmtId="3" fontId="4" fillId="0" borderId="1" xfId="185" applyNumberFormat="1" applyFont="1" applyFill="1" applyBorder="1" applyAlignment="1" applyProtection="1">
      <alignment horizontal="right" vertical="justify"/>
    </xf>
    <xf numFmtId="3" fontId="4" fillId="0" borderId="1" xfId="185" applyNumberFormat="1" applyFont="1" applyFill="1" applyBorder="1" applyAlignment="1" applyProtection="1">
      <alignment horizontal="right" vertical="center"/>
    </xf>
    <xf numFmtId="3" fontId="2" fillId="0" borderId="1" xfId="185" applyNumberFormat="1" applyFont="1" applyFill="1" applyBorder="1" applyAlignment="1" applyProtection="1">
      <alignment horizontal="right" vertical="center"/>
    </xf>
    <xf numFmtId="3" fontId="15" fillId="0" borderId="30" xfId="179" applyNumberFormat="1" applyFont="1" applyFill="1" applyBorder="1" applyAlignment="1" applyProtection="1">
      <alignment horizontal="right" vertical="center" wrapText="1"/>
    </xf>
    <xf numFmtId="3" fontId="15" fillId="0" borderId="30" xfId="179" applyNumberFormat="1" applyFont="1" applyFill="1" applyBorder="1" applyAlignment="1" applyProtection="1">
      <alignment horizontal="center" vertical="center" wrapText="1"/>
    </xf>
    <xf numFmtId="3" fontId="15" fillId="0" borderId="1" xfId="179" applyNumberFormat="1" applyFont="1" applyFill="1" applyBorder="1" applyAlignment="1" applyProtection="1">
      <alignment vertical="center" wrapText="1"/>
    </xf>
    <xf numFmtId="10" fontId="15" fillId="0" borderId="9" xfId="186" applyNumberFormat="1" applyFont="1" applyFill="1" applyBorder="1" applyProtection="1"/>
    <xf numFmtId="10" fontId="15" fillId="0" borderId="1" xfId="186" applyNumberFormat="1" applyFont="1" applyFill="1" applyBorder="1" applyProtection="1"/>
    <xf numFmtId="0" fontId="15" fillId="22" borderId="9" xfId="186" applyFont="1" applyFill="1" applyBorder="1" applyAlignment="1" applyProtection="1">
      <alignment horizontal="center" vertical="center"/>
    </xf>
    <xf numFmtId="0" fontId="15" fillId="22" borderId="8" xfId="186" applyFont="1" applyFill="1" applyBorder="1" applyProtection="1"/>
    <xf numFmtId="0" fontId="15" fillId="0" borderId="0" xfId="186" applyFont="1" applyFill="1" applyBorder="1" applyProtection="1"/>
    <xf numFmtId="0" fontId="15" fillId="0" borderId="0" xfId="186" applyFont="1" applyFill="1" applyBorder="1" applyAlignment="1" applyProtection="1">
      <alignment horizontal="center"/>
    </xf>
    <xf numFmtId="3" fontId="15" fillId="0" borderId="0" xfId="186" applyNumberFormat="1" applyFont="1" applyFill="1" applyBorder="1" applyAlignment="1" applyProtection="1">
      <alignment horizontal="right"/>
    </xf>
    <xf numFmtId="49" fontId="15" fillId="0" borderId="0" xfId="186" applyNumberFormat="1" applyFont="1" applyFill="1" applyBorder="1" applyAlignment="1" applyProtection="1">
      <alignment horizontal="center"/>
    </xf>
    <xf numFmtId="171" fontId="15" fillId="0" borderId="0" xfId="186" applyNumberFormat="1" applyFont="1" applyFill="1" applyBorder="1" applyProtection="1"/>
    <xf numFmtId="4" fontId="15" fillId="0" borderId="0" xfId="186" applyNumberFormat="1" applyFont="1" applyFill="1" applyBorder="1" applyProtection="1"/>
    <xf numFmtId="3" fontId="15" fillId="0" borderId="0" xfId="186" applyNumberFormat="1" applyFont="1" applyFill="1" applyBorder="1" applyProtection="1"/>
    <xf numFmtId="176" fontId="15" fillId="0" borderId="0" xfId="186" applyNumberFormat="1" applyFont="1" applyFill="1" applyBorder="1" applyProtection="1"/>
    <xf numFmtId="4" fontId="15" fillId="0" borderId="0" xfId="186" applyNumberFormat="1" applyFont="1" applyFill="1" applyBorder="1" applyAlignment="1" applyProtection="1">
      <alignment horizontal="center"/>
    </xf>
    <xf numFmtId="10" fontId="17" fillId="0" borderId="0" xfId="186" applyNumberFormat="1" applyFont="1" applyFill="1" applyBorder="1" applyProtection="1"/>
    <xf numFmtId="10" fontId="17" fillId="0" borderId="8" xfId="186" applyNumberFormat="1" applyFont="1" applyFill="1" applyBorder="1" applyProtection="1"/>
    <xf numFmtId="0" fontId="15" fillId="22" borderId="8" xfId="186" applyFont="1" applyFill="1" applyBorder="1" applyAlignment="1" applyProtection="1">
      <alignment horizontal="center"/>
    </xf>
    <xf numFmtId="3" fontId="15" fillId="22" borderId="8" xfId="186" applyNumberFormat="1" applyFont="1" applyFill="1" applyBorder="1" applyAlignment="1" applyProtection="1">
      <alignment horizontal="right"/>
    </xf>
    <xf numFmtId="49" fontId="15" fillId="22" borderId="8" xfId="186" applyNumberFormat="1" applyFont="1" applyFill="1" applyBorder="1" applyAlignment="1" applyProtection="1">
      <alignment horizontal="center"/>
    </xf>
    <xf numFmtId="171" fontId="15" fillId="22" borderId="8" xfId="186" applyNumberFormat="1" applyFont="1" applyFill="1" applyBorder="1" applyProtection="1"/>
    <xf numFmtId="4" fontId="15" fillId="22" borderId="8" xfId="186" applyNumberFormat="1" applyFont="1" applyFill="1" applyBorder="1" applyProtection="1"/>
    <xf numFmtId="4" fontId="15" fillId="22" borderId="8" xfId="186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6" applyNumberFormat="1" applyFont="1" applyFill="1" applyBorder="1" applyProtection="1"/>
    <xf numFmtId="10" fontId="15" fillId="22" borderId="8" xfId="186" applyNumberFormat="1" applyFont="1" applyFill="1" applyBorder="1" applyProtection="1"/>
    <xf numFmtId="4" fontId="17" fillId="0" borderId="0" xfId="186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7" xfId="185" applyFont="1" applyFill="1" applyBorder="1" applyAlignment="1" applyProtection="1">
      <alignment horizontal="center" vertical="center" wrapText="1"/>
    </xf>
    <xf numFmtId="0" fontId="2" fillId="0" borderId="31" xfId="185" applyFont="1" applyFill="1" applyBorder="1" applyAlignment="1" applyProtection="1">
      <alignment horizontal="center" vertical="center" wrapText="1"/>
    </xf>
    <xf numFmtId="0" fontId="2" fillId="0" borderId="9" xfId="185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30" xfId="185" applyFont="1" applyFill="1" applyBorder="1" applyAlignment="1" applyProtection="1">
      <alignment horizontal="center" vertical="center" wrapText="1"/>
    </xf>
    <xf numFmtId="0" fontId="2" fillId="0" borderId="16" xfId="185" applyFont="1" applyFill="1" applyBorder="1" applyAlignment="1" applyProtection="1">
      <alignment horizontal="center" vertical="center" wrapText="1"/>
    </xf>
    <xf numFmtId="0" fontId="17" fillId="0" borderId="0" xfId="182" applyFont="1" applyBorder="1" applyAlignment="1" applyProtection="1">
      <alignment horizontal="center" vertical="center"/>
      <protection hidden="1"/>
    </xf>
    <xf numFmtId="0" fontId="17" fillId="0" borderId="0" xfId="182" applyFont="1" applyBorder="1" applyAlignment="1" applyProtection="1">
      <alignment horizontal="center" vertical="center" wrapText="1"/>
      <protection hidden="1"/>
    </xf>
    <xf numFmtId="0" fontId="17" fillId="0" borderId="9" xfId="179" applyFont="1" applyBorder="1" applyAlignment="1" applyProtection="1">
      <alignment horizontal="center" vertical="center" wrapText="1"/>
    </xf>
    <xf numFmtId="0" fontId="17" fillId="0" borderId="30" xfId="179" applyFont="1" applyBorder="1" applyAlignment="1" applyProtection="1">
      <alignment horizontal="center" vertical="center" wrapText="1"/>
    </xf>
    <xf numFmtId="0" fontId="17" fillId="0" borderId="1" xfId="179" applyFont="1" applyBorder="1" applyAlignment="1" applyProtection="1">
      <alignment horizontal="center" vertical="center" wrapText="1"/>
    </xf>
    <xf numFmtId="0" fontId="17" fillId="0" borderId="9" xfId="179" applyFont="1" applyFill="1" applyBorder="1" applyAlignment="1" applyProtection="1">
      <alignment horizontal="center" vertical="center" wrapText="1"/>
    </xf>
    <xf numFmtId="0" fontId="17" fillId="0" borderId="30" xfId="179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5" fillId="0" borderId="9" xfId="186" applyFont="1" applyFill="1" applyBorder="1" applyAlignment="1" applyProtection="1">
      <alignment horizontal="center" vertical="center" textRotation="90"/>
    </xf>
    <xf numFmtId="0" fontId="15" fillId="0" borderId="30" xfId="186" applyFont="1" applyFill="1" applyBorder="1" applyAlignment="1" applyProtection="1">
      <alignment horizontal="center" vertical="center" textRotation="90"/>
    </xf>
    <xf numFmtId="0" fontId="15" fillId="0" borderId="1" xfId="178" applyFont="1" applyFill="1" applyBorder="1" applyAlignment="1" applyProtection="1">
      <alignment horizontal="center" vertical="center" wrapText="1"/>
    </xf>
    <xf numFmtId="0" fontId="17" fillId="0" borderId="17" xfId="178" applyFont="1" applyFill="1" applyBorder="1" applyAlignment="1" applyProtection="1">
      <alignment horizontal="center" vertical="center"/>
    </xf>
    <xf numFmtId="0" fontId="17" fillId="0" borderId="32" xfId="178" applyFont="1" applyFill="1" applyBorder="1" applyAlignment="1" applyProtection="1">
      <alignment horizontal="center" vertical="center"/>
    </xf>
    <xf numFmtId="0" fontId="17" fillId="0" borderId="31" xfId="178" applyFont="1" applyFill="1" applyBorder="1" applyAlignment="1" applyProtection="1">
      <alignment horizontal="center" vertical="center"/>
    </xf>
    <xf numFmtId="0" fontId="15" fillId="0" borderId="9" xfId="178" applyFont="1" applyFill="1" applyBorder="1" applyAlignment="1" applyProtection="1">
      <alignment horizontal="center" vertical="center" wrapText="1"/>
    </xf>
    <xf numFmtId="0" fontId="15" fillId="0" borderId="30" xfId="178" applyFont="1" applyFill="1" applyBorder="1" applyAlignment="1" applyProtection="1">
      <alignment horizontal="center" vertical="center" wrapText="1"/>
    </xf>
    <xf numFmtId="0" fontId="17" fillId="0" borderId="17" xfId="186" applyFont="1" applyFill="1" applyBorder="1" applyAlignment="1" applyProtection="1">
      <alignment horizontal="center" vertical="center"/>
    </xf>
    <xf numFmtId="0" fontId="17" fillId="0" borderId="32" xfId="186" applyFont="1" applyFill="1" applyBorder="1" applyAlignment="1" applyProtection="1">
      <alignment horizontal="center" vertical="center"/>
    </xf>
    <xf numFmtId="0" fontId="17" fillId="0" borderId="31" xfId="186" applyFont="1" applyFill="1" applyBorder="1" applyAlignment="1" applyProtection="1">
      <alignment horizontal="center" vertical="center"/>
    </xf>
    <xf numFmtId="0" fontId="17" fillId="0" borderId="0" xfId="186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2" applyFont="1" applyBorder="1" applyAlignment="1" applyProtection="1">
      <alignment horizontal="left" vertical="center" indent="31"/>
      <protection hidden="1"/>
    </xf>
    <xf numFmtId="0" fontId="17" fillId="0" borderId="0" xfId="182" applyFont="1" applyBorder="1" applyAlignment="1" applyProtection="1">
      <alignment horizontal="left" vertical="center" indent="28"/>
      <protection hidden="1"/>
    </xf>
    <xf numFmtId="0" fontId="17" fillId="12" borderId="11" xfId="178" applyFont="1" applyFill="1" applyBorder="1" applyAlignment="1" applyProtection="1">
      <alignment horizontal="center" vertical="center" textRotation="90" wrapText="1"/>
    </xf>
    <xf numFmtId="0" fontId="17" fillId="12" borderId="30" xfId="178" applyFont="1" applyFill="1" applyBorder="1" applyAlignment="1" applyProtection="1">
      <alignment horizontal="center" vertical="center" textRotation="90" wrapText="1"/>
    </xf>
    <xf numFmtId="0" fontId="17" fillId="12" borderId="11" xfId="178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8" applyFont="1" applyFill="1" applyBorder="1" applyAlignment="1" applyProtection="1">
      <alignment horizontal="center" vertical="center" wrapText="1"/>
    </xf>
    <xf numFmtId="0" fontId="17" fillId="12" borderId="4" xfId="178" applyFont="1" applyFill="1" applyBorder="1" applyAlignment="1" applyProtection="1">
      <alignment horizontal="center" vertical="center" wrapText="1"/>
    </xf>
    <xf numFmtId="0" fontId="17" fillId="12" borderId="30" xfId="178" applyFont="1" applyFill="1" applyBorder="1" applyAlignment="1" applyProtection="1">
      <alignment horizontal="center" vertical="center" wrapText="1"/>
    </xf>
    <xf numFmtId="0" fontId="17" fillId="0" borderId="0" xfId="182" applyFont="1" applyBorder="1" applyAlignment="1" applyProtection="1">
      <alignment horizontal="center" vertical="center"/>
    </xf>
    <xf numFmtId="0" fontId="16" fillId="0" borderId="0" xfId="0" applyFont="1" applyAlignment="1">
      <alignment horizontal="right" vertical="center"/>
    </xf>
    <xf numFmtId="164" fontId="17" fillId="0" borderId="0" xfId="415" applyFont="1" applyFill="1" applyBorder="1" applyAlignment="1" applyProtection="1">
      <alignment horizontal="center" vertical="center"/>
    </xf>
    <xf numFmtId="164" fontId="17" fillId="0" borderId="0" xfId="415" applyFont="1" applyBorder="1" applyAlignment="1" applyProtection="1">
      <alignment vertical="center"/>
    </xf>
    <xf numFmtId="0" fontId="17" fillId="0" borderId="0" xfId="182" applyFont="1" applyAlignment="1">
      <alignment horizontal="centerContinuous" vertical="center" wrapText="1"/>
    </xf>
    <xf numFmtId="0" fontId="17" fillId="0" borderId="0" xfId="182" applyFont="1" applyAlignment="1" applyProtection="1">
      <alignment horizontal="center" vertical="center"/>
      <protection hidden="1"/>
    </xf>
    <xf numFmtId="0" fontId="17" fillId="0" borderId="0" xfId="182" applyFont="1" applyAlignment="1" applyProtection="1">
      <alignment vertical="center"/>
      <protection hidden="1"/>
    </xf>
    <xf numFmtId="0" fontId="17" fillId="0" borderId="0" xfId="185" applyFont="1" applyAlignment="1">
      <alignment vertical="justify" wrapText="1"/>
    </xf>
    <xf numFmtId="0" fontId="17" fillId="0" borderId="0" xfId="182" applyFont="1" applyAlignment="1" applyProtection="1">
      <alignment horizontal="center" vertical="center" wrapText="1"/>
      <protection hidden="1"/>
    </xf>
    <xf numFmtId="0" fontId="17" fillId="0" borderId="0" xfId="182" applyFont="1" applyAlignment="1" applyProtection="1">
      <alignment vertical="center" wrapText="1"/>
      <protection hidden="1"/>
    </xf>
    <xf numFmtId="0" fontId="15" fillId="0" borderId="0" xfId="0" applyFont="1" applyAlignment="1">
      <alignment horizontal="centerContinuous"/>
    </xf>
    <xf numFmtId="0" fontId="17" fillId="0" borderId="0" xfId="182" applyFont="1" applyAlignment="1" applyProtection="1">
      <alignment horizontal="centerContinuous" vertical="center" wrapText="1"/>
      <protection hidden="1"/>
    </xf>
    <xf numFmtId="0" fontId="15" fillId="0" borderId="0" xfId="182" applyFont="1" applyAlignment="1" applyProtection="1">
      <alignment horizontal="right" vertical="center"/>
      <protection hidden="1"/>
    </xf>
    <xf numFmtId="172" fontId="15" fillId="0" borderId="0" xfId="182" applyNumberFormat="1" applyFont="1" applyAlignment="1">
      <alignment horizontal="left" vertical="center"/>
    </xf>
    <xf numFmtId="0" fontId="17" fillId="0" borderId="0" xfId="182" applyFont="1" applyAlignment="1">
      <alignment horizontal="left" vertical="justify" wrapText="1"/>
    </xf>
    <xf numFmtId="0" fontId="15" fillId="0" borderId="0" xfId="182" applyFont="1" applyAlignment="1">
      <alignment horizontal="right" vertical="center"/>
    </xf>
    <xf numFmtId="0" fontId="15" fillId="0" borderId="0" xfId="182" applyFont="1" applyAlignment="1">
      <alignment vertical="center"/>
    </xf>
    <xf numFmtId="0" fontId="15" fillId="0" borderId="0" xfId="0" applyFont="1" applyAlignment="1">
      <alignment vertical="justify"/>
    </xf>
    <xf numFmtId="0" fontId="15" fillId="0" borderId="0" xfId="182" applyFont="1" applyAlignment="1">
      <alignment horizontal="left" vertical="center"/>
    </xf>
    <xf numFmtId="0" fontId="15" fillId="0" borderId="0" xfId="182" applyFont="1" applyAlignment="1">
      <alignment horizontal="left" vertical="justify"/>
    </xf>
    <xf numFmtId="0" fontId="17" fillId="0" borderId="9" xfId="185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" xfId="182" applyFont="1" applyBorder="1" applyAlignment="1">
      <alignment horizontal="center" vertical="center" wrapText="1"/>
    </xf>
    <xf numFmtId="0" fontId="15" fillId="0" borderId="1" xfId="185" applyFont="1" applyBorder="1" applyAlignment="1">
      <alignment horizontal="left" vertical="center" wrapText="1"/>
    </xf>
    <xf numFmtId="0" fontId="15" fillId="0" borderId="1" xfId="185" applyFont="1" applyBorder="1" applyAlignment="1">
      <alignment horizontal="left" vertical="justify" wrapText="1"/>
    </xf>
    <xf numFmtId="0" fontId="15" fillId="0" borderId="1" xfId="0" applyFont="1" applyBorder="1"/>
    <xf numFmtId="0" fontId="23" fillId="0" borderId="0" xfId="0" applyFont="1"/>
  </cellXfs>
  <cellStyles count="416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3" xfId="4" xr:uid="{00000000-0005-0000-0000-000003000000}"/>
    <cellStyle name="20% - Accent1 4" xfId="5" xr:uid="{00000000-0005-0000-0000-000004000000}"/>
    <cellStyle name="20% - Accent2 2" xfId="6" xr:uid="{00000000-0005-0000-0000-000005000000}"/>
    <cellStyle name="20% - Accent2 2 2" xfId="7" xr:uid="{00000000-0005-0000-0000-000006000000}"/>
    <cellStyle name="20% - Accent2 2 3" xfId="8" xr:uid="{00000000-0005-0000-0000-000007000000}"/>
    <cellStyle name="20% - Accent2 3" xfId="9" xr:uid="{00000000-0005-0000-0000-000008000000}"/>
    <cellStyle name="20% - Accent2 4" xfId="10" xr:uid="{00000000-0005-0000-0000-000009000000}"/>
    <cellStyle name="20% - Accent3 2" xfId="11" xr:uid="{00000000-0005-0000-0000-00000A000000}"/>
    <cellStyle name="20% - Accent3 2 2" xfId="12" xr:uid="{00000000-0005-0000-0000-00000B000000}"/>
    <cellStyle name="20% - Accent3 2 3" xfId="13" xr:uid="{00000000-0005-0000-0000-00000C000000}"/>
    <cellStyle name="20% - Accent3 3" xfId="14" xr:uid="{00000000-0005-0000-0000-00000D000000}"/>
    <cellStyle name="20% - Accent3 4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2 3" xfId="18" xr:uid="{00000000-0005-0000-0000-000011000000}"/>
    <cellStyle name="20% - Accent4 3" xfId="19" xr:uid="{00000000-0005-0000-0000-000012000000}"/>
    <cellStyle name="20% - Accent4 4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2 3" xfId="23" xr:uid="{00000000-0005-0000-0000-000016000000}"/>
    <cellStyle name="20% - Accent5 3" xfId="24" xr:uid="{00000000-0005-0000-0000-000017000000}"/>
    <cellStyle name="20% - Accent5 4" xfId="25" xr:uid="{00000000-0005-0000-0000-000018000000}"/>
    <cellStyle name="20% - Accent6 2" xfId="26" xr:uid="{00000000-0005-0000-0000-000019000000}"/>
    <cellStyle name="20% - Accent6 2 2" xfId="27" xr:uid="{00000000-0005-0000-0000-00001A000000}"/>
    <cellStyle name="20% - Accent6 2 3" xfId="28" xr:uid="{00000000-0005-0000-0000-00001B000000}"/>
    <cellStyle name="20% - Accent6 3" xfId="29" xr:uid="{00000000-0005-0000-0000-00001C000000}"/>
    <cellStyle name="20% - Accent6 4" xfId="30" xr:uid="{00000000-0005-0000-0000-00001D000000}"/>
    <cellStyle name="40% - Accent1 2" xfId="31" xr:uid="{00000000-0005-0000-0000-00001E000000}"/>
    <cellStyle name="40% - Accent1 2 2" xfId="32" xr:uid="{00000000-0005-0000-0000-00001F000000}"/>
    <cellStyle name="40% - Accent1 2 3" xfId="33" xr:uid="{00000000-0005-0000-0000-000020000000}"/>
    <cellStyle name="40% - Accent1 3" xfId="34" xr:uid="{00000000-0005-0000-0000-000021000000}"/>
    <cellStyle name="40% - Accent1 4" xfId="35" xr:uid="{00000000-0005-0000-0000-000022000000}"/>
    <cellStyle name="40% - Accent2 2" xfId="36" xr:uid="{00000000-0005-0000-0000-000023000000}"/>
    <cellStyle name="40% - Accent2 2 2" xfId="37" xr:uid="{00000000-0005-0000-0000-000024000000}"/>
    <cellStyle name="40% - Accent2 2 3" xfId="38" xr:uid="{00000000-0005-0000-0000-000025000000}"/>
    <cellStyle name="40% - Accent2 3" xfId="39" xr:uid="{00000000-0005-0000-0000-000026000000}"/>
    <cellStyle name="40% - Accent2 4" xfId="40" xr:uid="{00000000-0005-0000-0000-000027000000}"/>
    <cellStyle name="40% - Accent3 2" xfId="41" xr:uid="{00000000-0005-0000-0000-000028000000}"/>
    <cellStyle name="40% - Accent3 2 2" xfId="42" xr:uid="{00000000-0005-0000-0000-000029000000}"/>
    <cellStyle name="40% - Accent3 2 3" xfId="43" xr:uid="{00000000-0005-0000-0000-00002A000000}"/>
    <cellStyle name="40% - Accent3 3" xfId="44" xr:uid="{00000000-0005-0000-0000-00002B000000}"/>
    <cellStyle name="40% - Accent3 4" xfId="45" xr:uid="{00000000-0005-0000-0000-00002C000000}"/>
    <cellStyle name="40% - Accent4 2" xfId="46" xr:uid="{00000000-0005-0000-0000-00002D000000}"/>
    <cellStyle name="40% - Accent4 2 2" xfId="47" xr:uid="{00000000-0005-0000-0000-00002E000000}"/>
    <cellStyle name="40% - Accent4 2 3" xfId="48" xr:uid="{00000000-0005-0000-0000-00002F000000}"/>
    <cellStyle name="40% - Accent4 3" xfId="49" xr:uid="{00000000-0005-0000-0000-000030000000}"/>
    <cellStyle name="40% - Accent4 4" xfId="50" xr:uid="{00000000-0005-0000-0000-000031000000}"/>
    <cellStyle name="40% - Accent5 2" xfId="51" xr:uid="{00000000-0005-0000-0000-000032000000}"/>
    <cellStyle name="40% - Accent5 2 2" xfId="52" xr:uid="{00000000-0005-0000-0000-000033000000}"/>
    <cellStyle name="40% - Accent5 2 3" xfId="53" xr:uid="{00000000-0005-0000-0000-000034000000}"/>
    <cellStyle name="40% - Accent5 3" xfId="54" xr:uid="{00000000-0005-0000-0000-000035000000}"/>
    <cellStyle name="40% - Accent5 4" xfId="55" xr:uid="{00000000-0005-0000-0000-000036000000}"/>
    <cellStyle name="40% - Accent6 2" xfId="56" xr:uid="{00000000-0005-0000-0000-000037000000}"/>
    <cellStyle name="40% - Accent6 2 2" xfId="57" xr:uid="{00000000-0005-0000-0000-000038000000}"/>
    <cellStyle name="40% - Accent6 2 3" xfId="58" xr:uid="{00000000-0005-0000-0000-000039000000}"/>
    <cellStyle name="40% - Accent6 3" xfId="59" xr:uid="{00000000-0005-0000-0000-00003A000000}"/>
    <cellStyle name="40% - Accent6 4" xfId="60" xr:uid="{00000000-0005-0000-0000-00003B000000}"/>
    <cellStyle name="Currency 2" xfId="415" xr:uid="{DD6F20BA-D3CF-4178-BD67-792E707D42DB}"/>
    <cellStyle name="Hyperlink" xfId="61" builtinId="8"/>
    <cellStyle name="Milliers [0]_3A_NumeratorReport_Option1_040611" xfId="62" xr:uid="{00000000-0005-0000-0000-00003E000000}"/>
    <cellStyle name="Milliers_3A_NumeratorReport_Option1_040611" xfId="63" xr:uid="{00000000-0005-0000-0000-00003F000000}"/>
    <cellStyle name="Monétaire [0]_3A_NumeratorReport_Option1_040611" xfId="64" xr:uid="{00000000-0005-0000-0000-000040000000}"/>
    <cellStyle name="Monétaire_3A_NumeratorReport_Option1_040611" xfId="65" xr:uid="{00000000-0005-0000-0000-000041000000}"/>
    <cellStyle name="Normal" xfId="0" builtinId="0"/>
    <cellStyle name="Normal 10" xfId="66" xr:uid="{00000000-0005-0000-0000-000043000000}"/>
    <cellStyle name="Normal 10 2" xfId="67" xr:uid="{00000000-0005-0000-0000-000044000000}"/>
    <cellStyle name="Normal 11" xfId="68" xr:uid="{00000000-0005-0000-0000-000045000000}"/>
    <cellStyle name="Normal 11 2" xfId="69" xr:uid="{00000000-0005-0000-0000-000046000000}"/>
    <cellStyle name="Normal 12" xfId="70" xr:uid="{00000000-0005-0000-0000-000047000000}"/>
    <cellStyle name="Normal 12 2" xfId="71" xr:uid="{00000000-0005-0000-0000-000048000000}"/>
    <cellStyle name="Normal 13" xfId="72" xr:uid="{00000000-0005-0000-0000-000049000000}"/>
    <cellStyle name="Normal 13 2" xfId="73" xr:uid="{00000000-0005-0000-0000-00004A000000}"/>
    <cellStyle name="Normal 14" xfId="74" xr:uid="{00000000-0005-0000-0000-00004B000000}"/>
    <cellStyle name="Normal 14 2" xfId="75" xr:uid="{00000000-0005-0000-0000-00004C000000}"/>
    <cellStyle name="Normal 15" xfId="76" xr:uid="{00000000-0005-0000-0000-00004D000000}"/>
    <cellStyle name="Normal 15 2" xfId="77" xr:uid="{00000000-0005-0000-0000-00004E000000}"/>
    <cellStyle name="Normal 16" xfId="78" xr:uid="{00000000-0005-0000-0000-00004F000000}"/>
    <cellStyle name="Normal 17 2" xfId="79" xr:uid="{00000000-0005-0000-0000-000050000000}"/>
    <cellStyle name="Normal 18 2" xfId="80" xr:uid="{00000000-0005-0000-0000-000051000000}"/>
    <cellStyle name="Normal 2" xfId="81" xr:uid="{00000000-0005-0000-0000-000052000000}"/>
    <cellStyle name="Normal 2 10" xfId="82" xr:uid="{00000000-0005-0000-0000-000053000000}"/>
    <cellStyle name="Normal 2 2" xfId="83" xr:uid="{00000000-0005-0000-0000-000054000000}"/>
    <cellStyle name="Normal 2 2 2" xfId="84" xr:uid="{00000000-0005-0000-0000-000055000000}"/>
    <cellStyle name="Normal 2 3" xfId="85" xr:uid="{00000000-0005-0000-0000-000056000000}"/>
    <cellStyle name="Normal 2 3 2" xfId="86" xr:uid="{00000000-0005-0000-0000-000057000000}"/>
    <cellStyle name="Normal 2 4" xfId="87" xr:uid="{00000000-0005-0000-0000-000058000000}"/>
    <cellStyle name="Normal 2 4 2" xfId="88" xr:uid="{00000000-0005-0000-0000-000059000000}"/>
    <cellStyle name="Normal 2 5" xfId="89" xr:uid="{00000000-0005-0000-0000-00005A000000}"/>
    <cellStyle name="Normal 2 5 2" xfId="90" xr:uid="{00000000-0005-0000-0000-00005B000000}"/>
    <cellStyle name="Normal 2 6" xfId="91" xr:uid="{00000000-0005-0000-0000-00005C000000}"/>
    <cellStyle name="Normal 2 6 2" xfId="92" xr:uid="{00000000-0005-0000-0000-00005D000000}"/>
    <cellStyle name="Normal 2 7" xfId="93" xr:uid="{00000000-0005-0000-0000-00005E000000}"/>
    <cellStyle name="Normal 2 7 2" xfId="94" xr:uid="{00000000-0005-0000-0000-00005F000000}"/>
    <cellStyle name="Normal 2 8" xfId="95" xr:uid="{00000000-0005-0000-0000-000060000000}"/>
    <cellStyle name="Normal 2 8 2" xfId="96" xr:uid="{00000000-0005-0000-0000-000061000000}"/>
    <cellStyle name="Normal 2 9" xfId="97" xr:uid="{00000000-0005-0000-0000-000062000000}"/>
    <cellStyle name="Normal 2 9 2" xfId="98" xr:uid="{00000000-0005-0000-0000-000063000000}"/>
    <cellStyle name="Normal 3" xfId="99" xr:uid="{00000000-0005-0000-0000-000064000000}"/>
    <cellStyle name="Normal 3 10" xfId="100" xr:uid="{00000000-0005-0000-0000-000065000000}"/>
    <cellStyle name="Normal 3 2" xfId="101" xr:uid="{00000000-0005-0000-0000-000066000000}"/>
    <cellStyle name="Normal 3 2 2" xfId="102" xr:uid="{00000000-0005-0000-0000-000067000000}"/>
    <cellStyle name="Normal 3 3" xfId="103" xr:uid="{00000000-0005-0000-0000-000068000000}"/>
    <cellStyle name="Normal 3 3 2" xfId="104" xr:uid="{00000000-0005-0000-0000-000069000000}"/>
    <cellStyle name="Normal 3 4" xfId="105" xr:uid="{00000000-0005-0000-0000-00006A000000}"/>
    <cellStyle name="Normal 3 4 2" xfId="106" xr:uid="{00000000-0005-0000-0000-00006B000000}"/>
    <cellStyle name="Normal 3 5" xfId="107" xr:uid="{00000000-0005-0000-0000-00006C000000}"/>
    <cellStyle name="Normal 3 5 2" xfId="108" xr:uid="{00000000-0005-0000-0000-00006D000000}"/>
    <cellStyle name="Normal 3 6" xfId="109" xr:uid="{00000000-0005-0000-0000-00006E000000}"/>
    <cellStyle name="Normal 3 6 2" xfId="110" xr:uid="{00000000-0005-0000-0000-00006F000000}"/>
    <cellStyle name="Normal 3 7" xfId="111" xr:uid="{00000000-0005-0000-0000-000070000000}"/>
    <cellStyle name="Normal 3 7 2" xfId="112" xr:uid="{00000000-0005-0000-0000-000071000000}"/>
    <cellStyle name="Normal 3 8" xfId="113" xr:uid="{00000000-0005-0000-0000-000072000000}"/>
    <cellStyle name="Normal 3 8 2" xfId="114" xr:uid="{00000000-0005-0000-0000-000073000000}"/>
    <cellStyle name="Normal 3 9" xfId="115" xr:uid="{00000000-0005-0000-0000-000074000000}"/>
    <cellStyle name="Normal 3 9 2" xfId="116" xr:uid="{00000000-0005-0000-0000-000075000000}"/>
    <cellStyle name="Normal 4" xfId="117" xr:uid="{00000000-0005-0000-0000-000076000000}"/>
    <cellStyle name="Normal 4 2" xfId="118" xr:uid="{00000000-0005-0000-0000-000077000000}"/>
    <cellStyle name="Normal 4 3" xfId="119" xr:uid="{00000000-0005-0000-0000-000078000000}"/>
    <cellStyle name="Normal 4 4" xfId="120" xr:uid="{00000000-0005-0000-0000-000079000000}"/>
    <cellStyle name="Normal 4 5" xfId="121" xr:uid="{00000000-0005-0000-0000-00007A000000}"/>
    <cellStyle name="Normal 4 6" xfId="122" xr:uid="{00000000-0005-0000-0000-00007B000000}"/>
    <cellStyle name="Normal 4 7" xfId="123" xr:uid="{00000000-0005-0000-0000-00007C000000}"/>
    <cellStyle name="Normal 4 8" xfId="124" xr:uid="{00000000-0005-0000-0000-00007D000000}"/>
    <cellStyle name="Normal 4 9" xfId="125" xr:uid="{00000000-0005-0000-0000-00007E000000}"/>
    <cellStyle name="Normal 5" xfId="126" xr:uid="{00000000-0005-0000-0000-00007F000000}"/>
    <cellStyle name="Normal 5 2" xfId="127" xr:uid="{00000000-0005-0000-0000-000080000000}"/>
    <cellStyle name="Normal 5 2 2" xfId="128" xr:uid="{00000000-0005-0000-0000-000081000000}"/>
    <cellStyle name="Normal 5 3" xfId="129" xr:uid="{00000000-0005-0000-0000-000082000000}"/>
    <cellStyle name="Normal 5 3 2" xfId="130" xr:uid="{00000000-0005-0000-0000-000083000000}"/>
    <cellStyle name="Normal 5 4" xfId="131" xr:uid="{00000000-0005-0000-0000-000084000000}"/>
    <cellStyle name="Normal 5 4 2" xfId="132" xr:uid="{00000000-0005-0000-0000-000085000000}"/>
    <cellStyle name="Normal 5 5" xfId="133" xr:uid="{00000000-0005-0000-0000-000086000000}"/>
    <cellStyle name="Normal 5 5 2" xfId="134" xr:uid="{00000000-0005-0000-0000-000087000000}"/>
    <cellStyle name="Normal 5 6" xfId="135" xr:uid="{00000000-0005-0000-0000-000088000000}"/>
    <cellStyle name="Normal 5 6 2" xfId="136" xr:uid="{00000000-0005-0000-0000-000089000000}"/>
    <cellStyle name="Normal 5 7" xfId="137" xr:uid="{00000000-0005-0000-0000-00008A000000}"/>
    <cellStyle name="Normal 5 7 2" xfId="138" xr:uid="{00000000-0005-0000-0000-00008B000000}"/>
    <cellStyle name="Normal 5 8" xfId="139" xr:uid="{00000000-0005-0000-0000-00008C000000}"/>
    <cellStyle name="Normal 5 8 2" xfId="140" xr:uid="{00000000-0005-0000-0000-00008D000000}"/>
    <cellStyle name="Normal 5 9" xfId="141" xr:uid="{00000000-0005-0000-0000-00008E000000}"/>
    <cellStyle name="Normal 6" xfId="142" xr:uid="{00000000-0005-0000-0000-00008F000000}"/>
    <cellStyle name="Normal 6 2" xfId="143" xr:uid="{00000000-0005-0000-0000-000090000000}"/>
    <cellStyle name="Normal 6 2 2" xfId="144" xr:uid="{00000000-0005-0000-0000-000091000000}"/>
    <cellStyle name="Normal 6 3" xfId="145" xr:uid="{00000000-0005-0000-0000-000092000000}"/>
    <cellStyle name="Normal 6 3 2" xfId="146" xr:uid="{00000000-0005-0000-0000-000093000000}"/>
    <cellStyle name="Normal 6 4" xfId="147" xr:uid="{00000000-0005-0000-0000-000094000000}"/>
    <cellStyle name="Normal 6 4 2" xfId="148" xr:uid="{00000000-0005-0000-0000-000095000000}"/>
    <cellStyle name="Normal 6 5" xfId="149" xr:uid="{00000000-0005-0000-0000-000096000000}"/>
    <cellStyle name="Normal 6 5 2" xfId="150" xr:uid="{00000000-0005-0000-0000-000097000000}"/>
    <cellStyle name="Normal 6 6" xfId="151" xr:uid="{00000000-0005-0000-0000-000098000000}"/>
    <cellStyle name="Normal 6 6 2" xfId="152" xr:uid="{00000000-0005-0000-0000-000099000000}"/>
    <cellStyle name="Normal 6 7" xfId="153" xr:uid="{00000000-0005-0000-0000-00009A000000}"/>
    <cellStyle name="Normal 6 7 2" xfId="154" xr:uid="{00000000-0005-0000-0000-00009B000000}"/>
    <cellStyle name="Normal 6 8" xfId="155" xr:uid="{00000000-0005-0000-0000-00009C000000}"/>
    <cellStyle name="Normal 6 8 2" xfId="156" xr:uid="{00000000-0005-0000-0000-00009D000000}"/>
    <cellStyle name="Normal 6 9" xfId="157" xr:uid="{00000000-0005-0000-0000-00009E000000}"/>
    <cellStyle name="Normal 7" xfId="158" xr:uid="{00000000-0005-0000-0000-00009F000000}"/>
    <cellStyle name="Normal 7 2" xfId="159" xr:uid="{00000000-0005-0000-0000-0000A0000000}"/>
    <cellStyle name="Normal 7 2 2" xfId="160" xr:uid="{00000000-0005-0000-0000-0000A1000000}"/>
    <cellStyle name="Normal 7 3" xfId="161" xr:uid="{00000000-0005-0000-0000-0000A2000000}"/>
    <cellStyle name="Normal 7 3 2" xfId="162" xr:uid="{00000000-0005-0000-0000-0000A3000000}"/>
    <cellStyle name="Normal 7 4" xfId="163" xr:uid="{00000000-0005-0000-0000-0000A4000000}"/>
    <cellStyle name="Normal 7 4 2" xfId="164" xr:uid="{00000000-0005-0000-0000-0000A5000000}"/>
    <cellStyle name="Normal 7 5" xfId="165" xr:uid="{00000000-0005-0000-0000-0000A6000000}"/>
    <cellStyle name="Normal 7 5 2" xfId="166" xr:uid="{00000000-0005-0000-0000-0000A7000000}"/>
    <cellStyle name="Normal 7 6" xfId="167" xr:uid="{00000000-0005-0000-0000-0000A8000000}"/>
    <cellStyle name="Normal 7 6 2" xfId="168" xr:uid="{00000000-0005-0000-0000-0000A9000000}"/>
    <cellStyle name="Normal 7 7" xfId="169" xr:uid="{00000000-0005-0000-0000-0000AA000000}"/>
    <cellStyle name="Normal 7 7 2" xfId="170" xr:uid="{00000000-0005-0000-0000-0000AB000000}"/>
    <cellStyle name="Normal 7 8" xfId="171" xr:uid="{00000000-0005-0000-0000-0000AC000000}"/>
    <cellStyle name="Normal 7 8 2" xfId="172" xr:uid="{00000000-0005-0000-0000-0000AD000000}"/>
    <cellStyle name="Normal 7 9" xfId="173" xr:uid="{00000000-0005-0000-0000-0000AE000000}"/>
    <cellStyle name="Normal 8" xfId="174" xr:uid="{00000000-0005-0000-0000-0000AF000000}"/>
    <cellStyle name="Normal 8 2" xfId="175" xr:uid="{00000000-0005-0000-0000-0000B0000000}"/>
    <cellStyle name="Normal 9" xfId="176" xr:uid="{00000000-0005-0000-0000-0000B1000000}"/>
    <cellStyle name="Normal 9 2" xfId="177" xr:uid="{00000000-0005-0000-0000-0000B2000000}"/>
    <cellStyle name="Normal_13.02.07" xfId="178" xr:uid="{00000000-0005-0000-0000-0000B3000000}"/>
    <cellStyle name="Normal_El.7.2" xfId="179" xr:uid="{00000000-0005-0000-0000-0000B4000000}"/>
    <cellStyle name="Normal_Sheet1_Справка № 1 Търговски портфейл" xfId="180" xr:uid="{00000000-0005-0000-0000-0000B5000000}"/>
    <cellStyle name="Normal_Spravki_kod" xfId="181" xr:uid="{00000000-0005-0000-0000-0000B6000000}"/>
    <cellStyle name="Normal_Баланс" xfId="182" xr:uid="{00000000-0005-0000-0000-0000B7000000}"/>
    <cellStyle name="Normal_Отч.парич.поток" xfId="183" xr:uid="{00000000-0005-0000-0000-0000B8000000}"/>
    <cellStyle name="Normal_Отч.прих-разх" xfId="184" xr:uid="{00000000-0005-0000-0000-0000B9000000}"/>
    <cellStyle name="Normal_Отч.собств.кап." xfId="185" xr:uid="{00000000-0005-0000-0000-0000BA000000}"/>
    <cellStyle name="Normal_Справка № 1 Търговски портфейл" xfId="186" xr:uid="{00000000-0005-0000-0000-0000BB000000}"/>
    <cellStyle name="Normal_Финансов отчет" xfId="187" xr:uid="{00000000-0005-0000-0000-0000BC000000}"/>
    <cellStyle name="Note 10" xfId="188" xr:uid="{00000000-0005-0000-0000-0000BD000000}"/>
    <cellStyle name="Note 10 2" xfId="189" xr:uid="{00000000-0005-0000-0000-0000BE000000}"/>
    <cellStyle name="Note 11" xfId="190" xr:uid="{00000000-0005-0000-0000-0000BF000000}"/>
    <cellStyle name="Note 11 2" xfId="191" xr:uid="{00000000-0005-0000-0000-0000C0000000}"/>
    <cellStyle name="Note 12" xfId="192" xr:uid="{00000000-0005-0000-0000-0000C1000000}"/>
    <cellStyle name="Note 12 2" xfId="193" xr:uid="{00000000-0005-0000-0000-0000C2000000}"/>
    <cellStyle name="Note 13" xfId="194" xr:uid="{00000000-0005-0000-0000-0000C3000000}"/>
    <cellStyle name="Note 13 2" xfId="195" xr:uid="{00000000-0005-0000-0000-0000C4000000}"/>
    <cellStyle name="Note 14" xfId="196" xr:uid="{00000000-0005-0000-0000-0000C5000000}"/>
    <cellStyle name="Note 14 2" xfId="197" xr:uid="{00000000-0005-0000-0000-0000C6000000}"/>
    <cellStyle name="Note 15" xfId="198" xr:uid="{00000000-0005-0000-0000-0000C7000000}"/>
    <cellStyle name="Note 15 2" xfId="199" xr:uid="{00000000-0005-0000-0000-0000C8000000}"/>
    <cellStyle name="Note 16 2" xfId="200" xr:uid="{00000000-0005-0000-0000-0000C9000000}"/>
    <cellStyle name="Note 17 2" xfId="201" xr:uid="{00000000-0005-0000-0000-0000CA000000}"/>
    <cellStyle name="Note 2" xfId="202" xr:uid="{00000000-0005-0000-0000-0000CB000000}"/>
    <cellStyle name="Note 2 10" xfId="203" xr:uid="{00000000-0005-0000-0000-0000CC000000}"/>
    <cellStyle name="Note 2 10 2" xfId="204" xr:uid="{00000000-0005-0000-0000-0000CD000000}"/>
    <cellStyle name="Note 2 11" xfId="205" xr:uid="{00000000-0005-0000-0000-0000CE000000}"/>
    <cellStyle name="Note 2 11 2" xfId="206" xr:uid="{00000000-0005-0000-0000-0000CF000000}"/>
    <cellStyle name="Note 2 12" xfId="207" xr:uid="{00000000-0005-0000-0000-0000D0000000}"/>
    <cellStyle name="Note 2 2" xfId="208" xr:uid="{00000000-0005-0000-0000-0000D1000000}"/>
    <cellStyle name="Note 2 2 2" xfId="209" xr:uid="{00000000-0005-0000-0000-0000D2000000}"/>
    <cellStyle name="Note 2 3" xfId="210" xr:uid="{00000000-0005-0000-0000-0000D3000000}"/>
    <cellStyle name="Note 2 3 2" xfId="211" xr:uid="{00000000-0005-0000-0000-0000D4000000}"/>
    <cellStyle name="Note 2 4" xfId="212" xr:uid="{00000000-0005-0000-0000-0000D5000000}"/>
    <cellStyle name="Note 2 4 2" xfId="213" xr:uid="{00000000-0005-0000-0000-0000D6000000}"/>
    <cellStyle name="Note 2 5" xfId="214" xr:uid="{00000000-0005-0000-0000-0000D7000000}"/>
    <cellStyle name="Note 2 5 2" xfId="215" xr:uid="{00000000-0005-0000-0000-0000D8000000}"/>
    <cellStyle name="Note 2 6" xfId="216" xr:uid="{00000000-0005-0000-0000-0000D9000000}"/>
    <cellStyle name="Note 2 6 2" xfId="217" xr:uid="{00000000-0005-0000-0000-0000DA000000}"/>
    <cellStyle name="Note 2 7" xfId="218" xr:uid="{00000000-0005-0000-0000-0000DB000000}"/>
    <cellStyle name="Note 2 7 2" xfId="219" xr:uid="{00000000-0005-0000-0000-0000DC000000}"/>
    <cellStyle name="Note 2 8" xfId="220" xr:uid="{00000000-0005-0000-0000-0000DD000000}"/>
    <cellStyle name="Note 2 8 2" xfId="221" xr:uid="{00000000-0005-0000-0000-0000DE000000}"/>
    <cellStyle name="Note 2 9" xfId="222" xr:uid="{00000000-0005-0000-0000-0000DF000000}"/>
    <cellStyle name="Note 2 9 2" xfId="223" xr:uid="{00000000-0005-0000-0000-0000E0000000}"/>
    <cellStyle name="Note 3" xfId="224" xr:uid="{00000000-0005-0000-0000-0000E1000000}"/>
    <cellStyle name="Note 3 2" xfId="225" xr:uid="{00000000-0005-0000-0000-0000E2000000}"/>
    <cellStyle name="Note 4" xfId="226" xr:uid="{00000000-0005-0000-0000-0000E3000000}"/>
    <cellStyle name="Note 4 10" xfId="227" xr:uid="{00000000-0005-0000-0000-0000E4000000}"/>
    <cellStyle name="Note 4 2" xfId="228" xr:uid="{00000000-0005-0000-0000-0000E5000000}"/>
    <cellStyle name="Note 4 2 2" xfId="229" xr:uid="{00000000-0005-0000-0000-0000E6000000}"/>
    <cellStyle name="Note 4 3" xfId="230" xr:uid="{00000000-0005-0000-0000-0000E7000000}"/>
    <cellStyle name="Note 4 3 2" xfId="231" xr:uid="{00000000-0005-0000-0000-0000E8000000}"/>
    <cellStyle name="Note 4 4" xfId="232" xr:uid="{00000000-0005-0000-0000-0000E9000000}"/>
    <cellStyle name="Note 4 4 2" xfId="233" xr:uid="{00000000-0005-0000-0000-0000EA000000}"/>
    <cellStyle name="Note 4 5" xfId="234" xr:uid="{00000000-0005-0000-0000-0000EB000000}"/>
    <cellStyle name="Note 4 5 2" xfId="235" xr:uid="{00000000-0005-0000-0000-0000EC000000}"/>
    <cellStyle name="Note 4 6" xfId="236" xr:uid="{00000000-0005-0000-0000-0000ED000000}"/>
    <cellStyle name="Note 4 6 2" xfId="237" xr:uid="{00000000-0005-0000-0000-0000EE000000}"/>
    <cellStyle name="Note 4 7" xfId="238" xr:uid="{00000000-0005-0000-0000-0000EF000000}"/>
    <cellStyle name="Note 4 7 2" xfId="239" xr:uid="{00000000-0005-0000-0000-0000F0000000}"/>
    <cellStyle name="Note 4 8" xfId="240" xr:uid="{00000000-0005-0000-0000-0000F1000000}"/>
    <cellStyle name="Note 4 8 2" xfId="241" xr:uid="{00000000-0005-0000-0000-0000F2000000}"/>
    <cellStyle name="Note 4 9" xfId="242" xr:uid="{00000000-0005-0000-0000-0000F3000000}"/>
    <cellStyle name="Note 4 9 2" xfId="243" xr:uid="{00000000-0005-0000-0000-0000F4000000}"/>
    <cellStyle name="Note 5" xfId="244" xr:uid="{00000000-0005-0000-0000-0000F5000000}"/>
    <cellStyle name="Note 5 10" xfId="245" xr:uid="{00000000-0005-0000-0000-0000F6000000}"/>
    <cellStyle name="Note 5 2" xfId="246" xr:uid="{00000000-0005-0000-0000-0000F7000000}"/>
    <cellStyle name="Note 5 2 2" xfId="247" xr:uid="{00000000-0005-0000-0000-0000F8000000}"/>
    <cellStyle name="Note 5 3" xfId="248" xr:uid="{00000000-0005-0000-0000-0000F9000000}"/>
    <cellStyle name="Note 5 3 2" xfId="249" xr:uid="{00000000-0005-0000-0000-0000FA000000}"/>
    <cellStyle name="Note 5 4" xfId="250" xr:uid="{00000000-0005-0000-0000-0000FB000000}"/>
    <cellStyle name="Note 5 4 2" xfId="251" xr:uid="{00000000-0005-0000-0000-0000FC000000}"/>
    <cellStyle name="Note 5 5" xfId="252" xr:uid="{00000000-0005-0000-0000-0000FD000000}"/>
    <cellStyle name="Note 5 5 2" xfId="253" xr:uid="{00000000-0005-0000-0000-0000FE000000}"/>
    <cellStyle name="Note 5 6" xfId="254" xr:uid="{00000000-0005-0000-0000-0000FF000000}"/>
    <cellStyle name="Note 5 6 2" xfId="255" xr:uid="{00000000-0005-0000-0000-000000010000}"/>
    <cellStyle name="Note 5 7" xfId="256" xr:uid="{00000000-0005-0000-0000-000001010000}"/>
    <cellStyle name="Note 5 7 2" xfId="257" xr:uid="{00000000-0005-0000-0000-000002010000}"/>
    <cellStyle name="Note 5 8" xfId="258" xr:uid="{00000000-0005-0000-0000-000003010000}"/>
    <cellStyle name="Note 5 8 2" xfId="259" xr:uid="{00000000-0005-0000-0000-000004010000}"/>
    <cellStyle name="Note 5 9" xfId="260" xr:uid="{00000000-0005-0000-0000-000005010000}"/>
    <cellStyle name="Note 5 9 2" xfId="261" xr:uid="{00000000-0005-0000-0000-000006010000}"/>
    <cellStyle name="Note 6" xfId="262" xr:uid="{00000000-0005-0000-0000-000007010000}"/>
    <cellStyle name="Note 6 2" xfId="263" xr:uid="{00000000-0005-0000-0000-000008010000}"/>
    <cellStyle name="Note 6 2 2" xfId="264" xr:uid="{00000000-0005-0000-0000-000009010000}"/>
    <cellStyle name="Note 6 3" xfId="265" xr:uid="{00000000-0005-0000-0000-00000A010000}"/>
    <cellStyle name="Note 6 3 2" xfId="266" xr:uid="{00000000-0005-0000-0000-00000B010000}"/>
    <cellStyle name="Note 6 4" xfId="267" xr:uid="{00000000-0005-0000-0000-00000C010000}"/>
    <cellStyle name="Note 6 4 2" xfId="268" xr:uid="{00000000-0005-0000-0000-00000D010000}"/>
    <cellStyle name="Note 6 5" xfId="269" xr:uid="{00000000-0005-0000-0000-00000E010000}"/>
    <cellStyle name="Note 6 5 2" xfId="270" xr:uid="{00000000-0005-0000-0000-00000F010000}"/>
    <cellStyle name="Note 6 6" xfId="271" xr:uid="{00000000-0005-0000-0000-000010010000}"/>
    <cellStyle name="Note 6 6 2" xfId="272" xr:uid="{00000000-0005-0000-0000-000011010000}"/>
    <cellStyle name="Note 6 7" xfId="273" xr:uid="{00000000-0005-0000-0000-000012010000}"/>
    <cellStyle name="Note 6 7 2" xfId="274" xr:uid="{00000000-0005-0000-0000-000013010000}"/>
    <cellStyle name="Note 6 8" xfId="275" xr:uid="{00000000-0005-0000-0000-000014010000}"/>
    <cellStyle name="Note 6 8 2" xfId="276" xr:uid="{00000000-0005-0000-0000-000015010000}"/>
    <cellStyle name="Note 6 9" xfId="277" xr:uid="{00000000-0005-0000-0000-000016010000}"/>
    <cellStyle name="Note 7" xfId="278" xr:uid="{00000000-0005-0000-0000-000017010000}"/>
    <cellStyle name="Note 7 2" xfId="279" xr:uid="{00000000-0005-0000-0000-000018010000}"/>
    <cellStyle name="Note 7 2 2" xfId="280" xr:uid="{00000000-0005-0000-0000-000019010000}"/>
    <cellStyle name="Note 7 3" xfId="281" xr:uid="{00000000-0005-0000-0000-00001A010000}"/>
    <cellStyle name="Note 7 3 2" xfId="282" xr:uid="{00000000-0005-0000-0000-00001B010000}"/>
    <cellStyle name="Note 7 4" xfId="283" xr:uid="{00000000-0005-0000-0000-00001C010000}"/>
    <cellStyle name="Note 7 4 2" xfId="284" xr:uid="{00000000-0005-0000-0000-00001D010000}"/>
    <cellStyle name="Note 7 5" xfId="285" xr:uid="{00000000-0005-0000-0000-00001E010000}"/>
    <cellStyle name="Note 7 5 2" xfId="286" xr:uid="{00000000-0005-0000-0000-00001F010000}"/>
    <cellStyle name="Note 7 6" xfId="287" xr:uid="{00000000-0005-0000-0000-000020010000}"/>
    <cellStyle name="Note 7 6 2" xfId="288" xr:uid="{00000000-0005-0000-0000-000021010000}"/>
    <cellStyle name="Note 7 7" xfId="289" xr:uid="{00000000-0005-0000-0000-000022010000}"/>
    <cellStyle name="Note 7 7 2" xfId="290" xr:uid="{00000000-0005-0000-0000-000023010000}"/>
    <cellStyle name="Note 7 8" xfId="291" xr:uid="{00000000-0005-0000-0000-000024010000}"/>
    <cellStyle name="Note 7 8 2" xfId="292" xr:uid="{00000000-0005-0000-0000-000025010000}"/>
    <cellStyle name="Note 7 9" xfId="293" xr:uid="{00000000-0005-0000-0000-000026010000}"/>
    <cellStyle name="Note 8" xfId="294" xr:uid="{00000000-0005-0000-0000-000027010000}"/>
    <cellStyle name="Note 8 2" xfId="295" xr:uid="{00000000-0005-0000-0000-000028010000}"/>
    <cellStyle name="Note 8 2 2" xfId="296" xr:uid="{00000000-0005-0000-0000-000029010000}"/>
    <cellStyle name="Note 8 3" xfId="297" xr:uid="{00000000-0005-0000-0000-00002A010000}"/>
    <cellStyle name="Note 8 3 2" xfId="298" xr:uid="{00000000-0005-0000-0000-00002B010000}"/>
    <cellStyle name="Note 8 4" xfId="299" xr:uid="{00000000-0005-0000-0000-00002C010000}"/>
    <cellStyle name="Note 8 4 2" xfId="300" xr:uid="{00000000-0005-0000-0000-00002D010000}"/>
    <cellStyle name="Note 8 5" xfId="301" xr:uid="{00000000-0005-0000-0000-00002E010000}"/>
    <cellStyle name="Note 8 5 2" xfId="302" xr:uid="{00000000-0005-0000-0000-00002F010000}"/>
    <cellStyle name="Note 8 6" xfId="303" xr:uid="{00000000-0005-0000-0000-000030010000}"/>
    <cellStyle name="Note 8 6 2" xfId="304" xr:uid="{00000000-0005-0000-0000-000031010000}"/>
    <cellStyle name="Note 8 7" xfId="305" xr:uid="{00000000-0005-0000-0000-000032010000}"/>
    <cellStyle name="Note 8 7 2" xfId="306" xr:uid="{00000000-0005-0000-0000-000033010000}"/>
    <cellStyle name="Note 8 8" xfId="307" xr:uid="{00000000-0005-0000-0000-000034010000}"/>
    <cellStyle name="Note 8 8 2" xfId="308" xr:uid="{00000000-0005-0000-0000-000035010000}"/>
    <cellStyle name="Note 8 9" xfId="309" xr:uid="{00000000-0005-0000-0000-000036010000}"/>
    <cellStyle name="Note 9" xfId="310" xr:uid="{00000000-0005-0000-0000-000037010000}"/>
    <cellStyle name="Note 9 2" xfId="311" xr:uid="{00000000-0005-0000-0000-000038010000}"/>
    <cellStyle name="Percent 10" xfId="312" xr:uid="{00000000-0005-0000-0000-000039010000}"/>
    <cellStyle name="Percent 10 2" xfId="313" xr:uid="{00000000-0005-0000-0000-00003A010000}"/>
    <cellStyle name="Percent 11" xfId="314" xr:uid="{00000000-0005-0000-0000-00003B010000}"/>
    <cellStyle name="Percent 11 2" xfId="315" xr:uid="{00000000-0005-0000-0000-00003C010000}"/>
    <cellStyle name="Percent 12" xfId="316" xr:uid="{00000000-0005-0000-0000-00003D010000}"/>
    <cellStyle name="Percent 12 2" xfId="317" xr:uid="{00000000-0005-0000-0000-00003E010000}"/>
    <cellStyle name="Percent 13" xfId="318" xr:uid="{00000000-0005-0000-0000-00003F010000}"/>
    <cellStyle name="Percent 13 2" xfId="319" xr:uid="{00000000-0005-0000-0000-000040010000}"/>
    <cellStyle name="Percent 14" xfId="320" xr:uid="{00000000-0005-0000-0000-000041010000}"/>
    <cellStyle name="Percent 14 2" xfId="321" xr:uid="{00000000-0005-0000-0000-000042010000}"/>
    <cellStyle name="Percent 2" xfId="322" xr:uid="{00000000-0005-0000-0000-000043010000}"/>
    <cellStyle name="Percent 2 10" xfId="323" xr:uid="{00000000-0005-0000-0000-000044010000}"/>
    <cellStyle name="Percent 2 10 2" xfId="324" xr:uid="{00000000-0005-0000-0000-000045010000}"/>
    <cellStyle name="Percent 2 11" xfId="325" xr:uid="{00000000-0005-0000-0000-000046010000}"/>
    <cellStyle name="Percent 2 11 2" xfId="326" xr:uid="{00000000-0005-0000-0000-000047010000}"/>
    <cellStyle name="Percent 2 2" xfId="327" xr:uid="{00000000-0005-0000-0000-000048010000}"/>
    <cellStyle name="Percent 2 2 2" xfId="328" xr:uid="{00000000-0005-0000-0000-000049010000}"/>
    <cellStyle name="Percent 2 3" xfId="329" xr:uid="{00000000-0005-0000-0000-00004A010000}"/>
    <cellStyle name="Percent 2 3 2" xfId="330" xr:uid="{00000000-0005-0000-0000-00004B010000}"/>
    <cellStyle name="Percent 2 4" xfId="331" xr:uid="{00000000-0005-0000-0000-00004C010000}"/>
    <cellStyle name="Percent 2 4 2" xfId="332" xr:uid="{00000000-0005-0000-0000-00004D010000}"/>
    <cellStyle name="Percent 2 5" xfId="333" xr:uid="{00000000-0005-0000-0000-00004E010000}"/>
    <cellStyle name="Percent 2 5 2" xfId="334" xr:uid="{00000000-0005-0000-0000-00004F010000}"/>
    <cellStyle name="Percent 2 6" xfId="335" xr:uid="{00000000-0005-0000-0000-000050010000}"/>
    <cellStyle name="Percent 2 6 2" xfId="336" xr:uid="{00000000-0005-0000-0000-000051010000}"/>
    <cellStyle name="Percent 2 7" xfId="337" xr:uid="{00000000-0005-0000-0000-000052010000}"/>
    <cellStyle name="Percent 2 7 2" xfId="338" xr:uid="{00000000-0005-0000-0000-000053010000}"/>
    <cellStyle name="Percent 2 8" xfId="339" xr:uid="{00000000-0005-0000-0000-000054010000}"/>
    <cellStyle name="Percent 2 8 2" xfId="340" xr:uid="{00000000-0005-0000-0000-000055010000}"/>
    <cellStyle name="Percent 2 9" xfId="341" xr:uid="{00000000-0005-0000-0000-000056010000}"/>
    <cellStyle name="Percent 2 9 2" xfId="342" xr:uid="{00000000-0005-0000-0000-000057010000}"/>
    <cellStyle name="Percent 3" xfId="343" xr:uid="{00000000-0005-0000-0000-000058010000}"/>
    <cellStyle name="Percent 3 2" xfId="344" xr:uid="{00000000-0005-0000-0000-000059010000}"/>
    <cellStyle name="Percent 4" xfId="345" xr:uid="{00000000-0005-0000-0000-00005A010000}"/>
    <cellStyle name="Percent 4 10" xfId="346" xr:uid="{00000000-0005-0000-0000-00005B010000}"/>
    <cellStyle name="Percent 4 2" xfId="347" xr:uid="{00000000-0005-0000-0000-00005C010000}"/>
    <cellStyle name="Percent 4 2 2" xfId="348" xr:uid="{00000000-0005-0000-0000-00005D010000}"/>
    <cellStyle name="Percent 4 3" xfId="349" xr:uid="{00000000-0005-0000-0000-00005E010000}"/>
    <cellStyle name="Percent 4 3 2" xfId="350" xr:uid="{00000000-0005-0000-0000-00005F010000}"/>
    <cellStyle name="Percent 4 4" xfId="351" xr:uid="{00000000-0005-0000-0000-000060010000}"/>
    <cellStyle name="Percent 4 4 2" xfId="352" xr:uid="{00000000-0005-0000-0000-000061010000}"/>
    <cellStyle name="Percent 4 5" xfId="353" xr:uid="{00000000-0005-0000-0000-000062010000}"/>
    <cellStyle name="Percent 4 5 2" xfId="354" xr:uid="{00000000-0005-0000-0000-000063010000}"/>
    <cellStyle name="Percent 4 6" xfId="355" xr:uid="{00000000-0005-0000-0000-000064010000}"/>
    <cellStyle name="Percent 4 6 2" xfId="356" xr:uid="{00000000-0005-0000-0000-000065010000}"/>
    <cellStyle name="Percent 4 7" xfId="357" xr:uid="{00000000-0005-0000-0000-000066010000}"/>
    <cellStyle name="Percent 4 7 2" xfId="358" xr:uid="{00000000-0005-0000-0000-000067010000}"/>
    <cellStyle name="Percent 4 8" xfId="359" xr:uid="{00000000-0005-0000-0000-000068010000}"/>
    <cellStyle name="Percent 4 8 2" xfId="360" xr:uid="{00000000-0005-0000-0000-000069010000}"/>
    <cellStyle name="Percent 4 9" xfId="361" xr:uid="{00000000-0005-0000-0000-00006A010000}"/>
    <cellStyle name="Percent 4 9 2" xfId="362" xr:uid="{00000000-0005-0000-0000-00006B010000}"/>
    <cellStyle name="Percent 5" xfId="363" xr:uid="{00000000-0005-0000-0000-00006C010000}"/>
    <cellStyle name="Percent 5 2" xfId="364" xr:uid="{00000000-0005-0000-0000-00006D010000}"/>
    <cellStyle name="Percent 5 2 2" xfId="365" xr:uid="{00000000-0005-0000-0000-00006E010000}"/>
    <cellStyle name="Percent 5 3" xfId="366" xr:uid="{00000000-0005-0000-0000-00006F010000}"/>
    <cellStyle name="Percent 5 3 2" xfId="367" xr:uid="{00000000-0005-0000-0000-000070010000}"/>
    <cellStyle name="Percent 5 4" xfId="368" xr:uid="{00000000-0005-0000-0000-000071010000}"/>
    <cellStyle name="Percent 5 4 2" xfId="369" xr:uid="{00000000-0005-0000-0000-000072010000}"/>
    <cellStyle name="Percent 5 5" xfId="370" xr:uid="{00000000-0005-0000-0000-000073010000}"/>
    <cellStyle name="Percent 5 5 2" xfId="371" xr:uid="{00000000-0005-0000-0000-000074010000}"/>
    <cellStyle name="Percent 5 6" xfId="372" xr:uid="{00000000-0005-0000-0000-000075010000}"/>
    <cellStyle name="Percent 5 6 2" xfId="373" xr:uid="{00000000-0005-0000-0000-000076010000}"/>
    <cellStyle name="Percent 5 7" xfId="374" xr:uid="{00000000-0005-0000-0000-000077010000}"/>
    <cellStyle name="Percent 5 7 2" xfId="375" xr:uid="{00000000-0005-0000-0000-000078010000}"/>
    <cellStyle name="Percent 5 8" xfId="376" xr:uid="{00000000-0005-0000-0000-000079010000}"/>
    <cellStyle name="Percent 5 8 2" xfId="377" xr:uid="{00000000-0005-0000-0000-00007A010000}"/>
    <cellStyle name="Percent 5 9" xfId="378" xr:uid="{00000000-0005-0000-0000-00007B010000}"/>
    <cellStyle name="Percent 6" xfId="379" xr:uid="{00000000-0005-0000-0000-00007C010000}"/>
    <cellStyle name="Percent 6 2" xfId="380" xr:uid="{00000000-0005-0000-0000-00007D010000}"/>
    <cellStyle name="Percent 6 2 2" xfId="381" xr:uid="{00000000-0005-0000-0000-00007E010000}"/>
    <cellStyle name="Percent 6 3" xfId="382" xr:uid="{00000000-0005-0000-0000-00007F010000}"/>
    <cellStyle name="Percent 6 3 2" xfId="383" xr:uid="{00000000-0005-0000-0000-000080010000}"/>
    <cellStyle name="Percent 6 4" xfId="384" xr:uid="{00000000-0005-0000-0000-000081010000}"/>
    <cellStyle name="Percent 6 4 2" xfId="385" xr:uid="{00000000-0005-0000-0000-000082010000}"/>
    <cellStyle name="Percent 6 5" xfId="386" xr:uid="{00000000-0005-0000-0000-000083010000}"/>
    <cellStyle name="Percent 6 5 2" xfId="387" xr:uid="{00000000-0005-0000-0000-000084010000}"/>
    <cellStyle name="Percent 6 6" xfId="388" xr:uid="{00000000-0005-0000-0000-000085010000}"/>
    <cellStyle name="Percent 6 6 2" xfId="389" xr:uid="{00000000-0005-0000-0000-000086010000}"/>
    <cellStyle name="Percent 6 7" xfId="390" xr:uid="{00000000-0005-0000-0000-000087010000}"/>
    <cellStyle name="Percent 6 7 2" xfId="391" xr:uid="{00000000-0005-0000-0000-000088010000}"/>
    <cellStyle name="Percent 6 8" xfId="392" xr:uid="{00000000-0005-0000-0000-000089010000}"/>
    <cellStyle name="Percent 6 8 2" xfId="393" xr:uid="{00000000-0005-0000-0000-00008A010000}"/>
    <cellStyle name="Percent 6 9" xfId="394" xr:uid="{00000000-0005-0000-0000-00008B010000}"/>
    <cellStyle name="Percent 7" xfId="395" xr:uid="{00000000-0005-0000-0000-00008C010000}"/>
    <cellStyle name="Percent 7 2" xfId="396" xr:uid="{00000000-0005-0000-0000-00008D010000}"/>
    <cellStyle name="Percent 7 2 2" xfId="397" xr:uid="{00000000-0005-0000-0000-00008E010000}"/>
    <cellStyle name="Percent 7 3" xfId="398" xr:uid="{00000000-0005-0000-0000-00008F010000}"/>
    <cellStyle name="Percent 7 3 2" xfId="399" xr:uid="{00000000-0005-0000-0000-000090010000}"/>
    <cellStyle name="Percent 7 4" xfId="400" xr:uid="{00000000-0005-0000-0000-000091010000}"/>
    <cellStyle name="Percent 7 4 2" xfId="401" xr:uid="{00000000-0005-0000-0000-000092010000}"/>
    <cellStyle name="Percent 7 5" xfId="402" xr:uid="{00000000-0005-0000-0000-000093010000}"/>
    <cellStyle name="Percent 7 5 2" xfId="403" xr:uid="{00000000-0005-0000-0000-000094010000}"/>
    <cellStyle name="Percent 7 6" xfId="404" xr:uid="{00000000-0005-0000-0000-000095010000}"/>
    <cellStyle name="Percent 7 6 2" xfId="405" xr:uid="{00000000-0005-0000-0000-000096010000}"/>
    <cellStyle name="Percent 7 7" xfId="406" xr:uid="{00000000-0005-0000-0000-000097010000}"/>
    <cellStyle name="Percent 7 7 2" xfId="407" xr:uid="{00000000-0005-0000-0000-000098010000}"/>
    <cellStyle name="Percent 7 8" xfId="408" xr:uid="{00000000-0005-0000-0000-000099010000}"/>
    <cellStyle name="Percent 7 8 2" xfId="409" xr:uid="{00000000-0005-0000-0000-00009A010000}"/>
    <cellStyle name="Percent 7 9" xfId="410" xr:uid="{00000000-0005-0000-0000-00009B010000}"/>
    <cellStyle name="Percent 8" xfId="411" xr:uid="{00000000-0005-0000-0000-00009C010000}"/>
    <cellStyle name="Percent 8 2" xfId="412" xr:uid="{00000000-0005-0000-0000-00009D010000}"/>
    <cellStyle name="Percent 9" xfId="413" xr:uid="{00000000-0005-0000-0000-00009E010000}"/>
    <cellStyle name="Percent 9 2" xfId="414" xr:uid="{00000000-0005-0000-0000-00009F01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31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1-SB"/>
      <sheetName val="2-OD"/>
      <sheetName val="3-OPP"/>
      <sheetName val="4-OSK"/>
      <sheetName val="5-DI"/>
      <sheetName val="6-NNA"/>
      <sheetName val="7-RP"/>
      <sheetName val="8-FI"/>
      <sheetName val="9-DEPOZITI"/>
      <sheetName val="10-IG"/>
      <sheetName val="11-INV 49"/>
      <sheetName val="12-NIO"/>
      <sheetName val="13-Номенклатури"/>
      <sheetName val="Controls"/>
      <sheetName val="Danni"/>
      <sheetName val="nomenclature"/>
    </sheetNames>
    <sheetDataSet>
      <sheetData sheetId="0">
        <row r="6">
          <cell r="C6">
            <v>43831</v>
          </cell>
        </row>
        <row r="7">
          <cell r="C7">
            <v>44012</v>
          </cell>
        </row>
        <row r="8">
          <cell r="C8">
            <v>44028</v>
          </cell>
        </row>
        <row r="11">
          <cell r="C11" t="str">
            <v>Договорен фонд "ЕФ - Принсипал"</v>
          </cell>
        </row>
        <row r="12">
          <cell r="C12" t="str">
            <v>05-1204</v>
          </cell>
        </row>
        <row r="23">
          <cell r="C23" t="str">
            <v>Иван Овчаров</v>
          </cell>
        </row>
        <row r="26">
          <cell r="C26" t="str">
            <v>Ивелина Иванова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А</v>
          </cell>
          <cell r="D2" t="str">
            <v>A1</v>
          </cell>
        </row>
        <row r="3">
          <cell r="A3" t="str">
            <v>ОКП</v>
          </cell>
          <cell r="D3" t="str">
            <v>AD</v>
          </cell>
          <cell r="G3" t="str">
            <v>AED</v>
          </cell>
        </row>
        <row r="4">
          <cell r="A4" t="str">
            <v>ООБ</v>
          </cell>
          <cell r="D4" t="str">
            <v>AE</v>
          </cell>
          <cell r="G4" t="str">
            <v>AFN</v>
          </cell>
        </row>
        <row r="5">
          <cell r="A5" t="str">
            <v>ОИП</v>
          </cell>
          <cell r="D5" t="str">
            <v>AF</v>
          </cell>
          <cell r="G5" t="str">
            <v>ALL</v>
          </cell>
        </row>
        <row r="6">
          <cell r="A6" t="str">
            <v>ИПП</v>
          </cell>
          <cell r="D6" t="str">
            <v>AG</v>
          </cell>
          <cell r="G6" t="str">
            <v>AMD</v>
          </cell>
        </row>
        <row r="7">
          <cell r="A7" t="str">
            <v>ДИ</v>
          </cell>
          <cell r="D7" t="str">
            <v>AI</v>
          </cell>
          <cell r="G7" t="str">
            <v>ANG</v>
          </cell>
        </row>
        <row r="8">
          <cell r="A8" t="str">
            <v>Дялове</v>
          </cell>
          <cell r="D8" t="str">
            <v>AL</v>
          </cell>
          <cell r="G8" t="str">
            <v>AOA</v>
          </cell>
        </row>
        <row r="9">
          <cell r="A9" t="str">
            <v>ДЦК</v>
          </cell>
          <cell r="D9" t="str">
            <v>AM</v>
          </cell>
          <cell r="G9" t="str">
            <v>ARS</v>
          </cell>
        </row>
        <row r="10">
          <cell r="A10" t="str">
            <v>Блокирани</v>
          </cell>
          <cell r="D10" t="str">
            <v>AN</v>
          </cell>
          <cell r="G10" t="str">
            <v>AUD</v>
          </cell>
        </row>
        <row r="11">
          <cell r="A11" t="str">
            <v>Други</v>
          </cell>
          <cell r="D11" t="str">
            <v>AO</v>
          </cell>
          <cell r="G11" t="str">
            <v>AWG</v>
          </cell>
        </row>
        <row r="12">
          <cell r="D12" t="str">
            <v>AQ</v>
          </cell>
          <cell r="G12" t="str">
            <v>AZN</v>
          </cell>
        </row>
        <row r="13">
          <cell r="D13" t="str">
            <v>AR</v>
          </cell>
          <cell r="G13" t="str">
            <v>BAM</v>
          </cell>
        </row>
        <row r="14">
          <cell r="D14" t="str">
            <v>AS</v>
          </cell>
          <cell r="G14" t="str">
            <v>BBD</v>
          </cell>
        </row>
        <row r="15">
          <cell r="D15" t="str">
            <v>AT</v>
          </cell>
          <cell r="G15" t="str">
            <v>BDT</v>
          </cell>
        </row>
        <row r="16">
          <cell r="D16" t="str">
            <v>AU</v>
          </cell>
          <cell r="G16" t="str">
            <v>BGN</v>
          </cell>
        </row>
        <row r="17">
          <cell r="A17" t="str">
            <v>Текущи ФА</v>
          </cell>
          <cell r="D17" t="str">
            <v>AW</v>
          </cell>
          <cell r="G17" t="str">
            <v>BHD</v>
          </cell>
        </row>
        <row r="18">
          <cell r="A18" t="str">
            <v>Нетекущи ФА</v>
          </cell>
          <cell r="D18" t="str">
            <v>AZ</v>
          </cell>
          <cell r="G18" t="str">
            <v>BIF</v>
          </cell>
        </row>
        <row r="19">
          <cell r="D19" t="str">
            <v>BA</v>
          </cell>
          <cell r="G19" t="str">
            <v>BMD</v>
          </cell>
        </row>
        <row r="20">
          <cell r="D20" t="str">
            <v>BB</v>
          </cell>
          <cell r="G20" t="str">
            <v>BND</v>
          </cell>
        </row>
        <row r="21">
          <cell r="D21" t="str">
            <v>BD</v>
          </cell>
          <cell r="G21" t="str">
            <v>BOB</v>
          </cell>
        </row>
        <row r="22">
          <cell r="D22" t="str">
            <v>BE</v>
          </cell>
          <cell r="G22" t="str">
            <v>BRL</v>
          </cell>
        </row>
        <row r="23">
          <cell r="A23" t="str">
            <v>Налични</v>
          </cell>
          <cell r="D23" t="str">
            <v>BF</v>
          </cell>
          <cell r="G23" t="str">
            <v>BSD</v>
          </cell>
        </row>
        <row r="24">
          <cell r="A24" t="str">
            <v>Безналични</v>
          </cell>
          <cell r="D24" t="str">
            <v>BG</v>
          </cell>
          <cell r="G24" t="str">
            <v>BTN</v>
          </cell>
        </row>
        <row r="25">
          <cell r="D25" t="str">
            <v>BH</v>
          </cell>
          <cell r="G25" t="str">
            <v>BWP</v>
          </cell>
        </row>
        <row r="26">
          <cell r="D26" t="str">
            <v>BI</v>
          </cell>
          <cell r="G26" t="str">
            <v>BYN</v>
          </cell>
        </row>
        <row r="27">
          <cell r="D27" t="str">
            <v>BJ</v>
          </cell>
          <cell r="G27" t="str">
            <v>BZD</v>
          </cell>
        </row>
        <row r="28">
          <cell r="A28" t="str">
            <v>А</v>
          </cell>
          <cell r="D28" t="str">
            <v>BM</v>
          </cell>
          <cell r="G28" t="str">
            <v>CAD</v>
          </cell>
        </row>
        <row r="29">
          <cell r="A29" t="str">
            <v>ОКП</v>
          </cell>
          <cell r="D29" t="str">
            <v>BN</v>
          </cell>
          <cell r="G29" t="str">
            <v>CDF</v>
          </cell>
        </row>
        <row r="30">
          <cell r="A30" t="str">
            <v>ОИП</v>
          </cell>
          <cell r="D30" t="str">
            <v>BO</v>
          </cell>
          <cell r="G30" t="str">
            <v>CHF</v>
          </cell>
        </row>
        <row r="31">
          <cell r="A31" t="str">
            <v>ИПП</v>
          </cell>
          <cell r="D31" t="str">
            <v>BR</v>
          </cell>
          <cell r="G31" t="str">
            <v>CLP</v>
          </cell>
        </row>
        <row r="32">
          <cell r="A32" t="str">
            <v>ДИ</v>
          </cell>
          <cell r="D32" t="str">
            <v>BS</v>
          </cell>
          <cell r="G32" t="str">
            <v>CNY</v>
          </cell>
        </row>
        <row r="33">
          <cell r="A33" t="str">
            <v>Дялове</v>
          </cell>
          <cell r="D33" t="str">
            <v>BT</v>
          </cell>
          <cell r="G33" t="str">
            <v>COP</v>
          </cell>
        </row>
        <row r="34">
          <cell r="A34" t="str">
            <v>Други</v>
          </cell>
          <cell r="D34" t="str">
            <v>BV</v>
          </cell>
          <cell r="G34" t="str">
            <v>CRC</v>
          </cell>
        </row>
        <row r="35">
          <cell r="D35" t="str">
            <v>BW</v>
          </cell>
          <cell r="G35" t="str">
            <v>CUC</v>
          </cell>
        </row>
        <row r="36">
          <cell r="D36" t="str">
            <v>BY</v>
          </cell>
          <cell r="G36" t="str">
            <v>CUP</v>
          </cell>
        </row>
        <row r="37">
          <cell r="D37" t="str">
            <v>BZ</v>
          </cell>
          <cell r="G37" t="str">
            <v>CVE</v>
          </cell>
        </row>
        <row r="38">
          <cell r="A38" t="str">
            <v>АБПГ</v>
          </cell>
          <cell r="D38" t="str">
            <v>CA</v>
          </cell>
          <cell r="G38" t="str">
            <v>CZK</v>
          </cell>
        </row>
        <row r="39">
          <cell r="A39" t="str">
            <v>ОДДЦК</v>
          </cell>
          <cell r="D39" t="str">
            <v>CC</v>
          </cell>
          <cell r="G39" t="str">
            <v>DJF</v>
          </cell>
        </row>
        <row r="40">
          <cell r="A40" t="str">
            <v>ДКИС</v>
          </cell>
          <cell r="D40" t="str">
            <v>CD</v>
          </cell>
          <cell r="G40" t="str">
            <v>DKK</v>
          </cell>
        </row>
        <row r="41">
          <cell r="A41" t="str">
            <v>ИПП</v>
          </cell>
          <cell r="D41" t="str">
            <v>CF</v>
          </cell>
          <cell r="G41" t="str">
            <v>DOP</v>
          </cell>
        </row>
        <row r="42">
          <cell r="D42" t="str">
            <v>CG</v>
          </cell>
          <cell r="G42" t="str">
            <v>DZD</v>
          </cell>
        </row>
        <row r="43">
          <cell r="D43" t="str">
            <v>CH</v>
          </cell>
          <cell r="G43" t="str">
            <v>EGP</v>
          </cell>
        </row>
        <row r="44">
          <cell r="D44" t="str">
            <v>CI</v>
          </cell>
          <cell r="G44" t="str">
            <v>ERN</v>
          </cell>
        </row>
        <row r="45">
          <cell r="D45" t="str">
            <v>CK</v>
          </cell>
          <cell r="G45" t="str">
            <v>ETB</v>
          </cell>
        </row>
        <row r="46">
          <cell r="D46" t="str">
            <v>CL</v>
          </cell>
          <cell r="G46" t="str">
            <v>EUR</v>
          </cell>
        </row>
        <row r="47">
          <cell r="D47" t="str">
            <v>CM</v>
          </cell>
          <cell r="G47" t="str">
            <v>FJD</v>
          </cell>
        </row>
        <row r="48">
          <cell r="D48" t="str">
            <v>CN</v>
          </cell>
          <cell r="G48" t="str">
            <v>FKP</v>
          </cell>
        </row>
        <row r="49">
          <cell r="D49" t="str">
            <v>CO</v>
          </cell>
          <cell r="G49" t="str">
            <v>GBP</v>
          </cell>
        </row>
        <row r="50">
          <cell r="D50" t="str">
            <v>CR</v>
          </cell>
          <cell r="G50" t="str">
            <v>GEL</v>
          </cell>
        </row>
        <row r="51">
          <cell r="D51" t="str">
            <v>CS</v>
          </cell>
          <cell r="G51" t="str">
            <v>GGP</v>
          </cell>
        </row>
        <row r="52">
          <cell r="D52" t="str">
            <v>CU</v>
          </cell>
          <cell r="G52" t="str">
            <v>GHS</v>
          </cell>
        </row>
        <row r="53">
          <cell r="D53" t="str">
            <v>CV</v>
          </cell>
          <cell r="G53" t="str">
            <v>GIP</v>
          </cell>
        </row>
        <row r="54">
          <cell r="D54" t="str">
            <v>CX</v>
          </cell>
          <cell r="G54" t="str">
            <v>GMD</v>
          </cell>
        </row>
        <row r="55">
          <cell r="D55" t="str">
            <v>CY</v>
          </cell>
          <cell r="G55" t="str">
            <v>GNF</v>
          </cell>
        </row>
        <row r="56">
          <cell r="D56" t="str">
            <v>CZ</v>
          </cell>
          <cell r="G56" t="str">
            <v>GTQ</v>
          </cell>
        </row>
        <row r="57">
          <cell r="D57" t="str">
            <v>DE</v>
          </cell>
          <cell r="G57" t="str">
            <v>GYD</v>
          </cell>
        </row>
        <row r="58">
          <cell r="D58" t="str">
            <v>DJ</v>
          </cell>
          <cell r="G58" t="str">
            <v>HKD</v>
          </cell>
        </row>
        <row r="59">
          <cell r="D59" t="str">
            <v>DK</v>
          </cell>
          <cell r="G59" t="str">
            <v>HNL</v>
          </cell>
        </row>
        <row r="60">
          <cell r="D60" t="str">
            <v>DM</v>
          </cell>
          <cell r="G60" t="str">
            <v>HRK</v>
          </cell>
        </row>
        <row r="61">
          <cell r="D61" t="str">
            <v>DO</v>
          </cell>
          <cell r="G61" t="str">
            <v>HTG</v>
          </cell>
        </row>
        <row r="62">
          <cell r="D62" t="str">
            <v>DZ</v>
          </cell>
          <cell r="G62" t="str">
            <v>HUF</v>
          </cell>
        </row>
        <row r="63">
          <cell r="D63" t="str">
            <v>EC</v>
          </cell>
          <cell r="G63" t="str">
            <v>IDR</v>
          </cell>
        </row>
        <row r="64">
          <cell r="D64" t="str">
            <v>EE</v>
          </cell>
          <cell r="G64" t="str">
            <v>ILS</v>
          </cell>
        </row>
        <row r="65">
          <cell r="D65" t="str">
            <v>EG</v>
          </cell>
          <cell r="G65" t="str">
            <v>IMP</v>
          </cell>
        </row>
        <row r="66">
          <cell r="D66" t="str">
            <v>EH</v>
          </cell>
          <cell r="G66" t="str">
            <v>INR</v>
          </cell>
        </row>
        <row r="67">
          <cell r="D67" t="str">
            <v>ER</v>
          </cell>
          <cell r="G67" t="str">
            <v>IQD</v>
          </cell>
        </row>
        <row r="68">
          <cell r="D68" t="str">
            <v>ES</v>
          </cell>
          <cell r="G68" t="str">
            <v>IRR</v>
          </cell>
        </row>
        <row r="69">
          <cell r="D69" t="str">
            <v>ET</v>
          </cell>
          <cell r="G69" t="str">
            <v>ISK</v>
          </cell>
        </row>
        <row r="70">
          <cell r="D70" t="str">
            <v>FI</v>
          </cell>
          <cell r="G70" t="str">
            <v>JEP</v>
          </cell>
        </row>
        <row r="71">
          <cell r="D71" t="str">
            <v>FJ</v>
          </cell>
          <cell r="G71" t="str">
            <v>JMD</v>
          </cell>
        </row>
        <row r="72">
          <cell r="D72" t="str">
            <v>FK</v>
          </cell>
          <cell r="G72" t="str">
            <v>JOD</v>
          </cell>
        </row>
        <row r="73">
          <cell r="D73" t="str">
            <v>FM</v>
          </cell>
          <cell r="G73" t="str">
            <v>JPY</v>
          </cell>
        </row>
        <row r="74">
          <cell r="D74" t="str">
            <v>FO</v>
          </cell>
          <cell r="G74" t="str">
            <v>KES</v>
          </cell>
        </row>
        <row r="75">
          <cell r="D75" t="str">
            <v>FR</v>
          </cell>
          <cell r="G75" t="str">
            <v>KGS</v>
          </cell>
        </row>
        <row r="76">
          <cell r="D76" t="str">
            <v>GA</v>
          </cell>
          <cell r="G76" t="str">
            <v>KHR</v>
          </cell>
        </row>
        <row r="77">
          <cell r="D77" t="str">
            <v>GB</v>
          </cell>
          <cell r="G77" t="str">
            <v>KMF</v>
          </cell>
        </row>
        <row r="78">
          <cell r="D78" t="str">
            <v>GD</v>
          </cell>
          <cell r="G78" t="str">
            <v>KPW</v>
          </cell>
        </row>
        <row r="79">
          <cell r="D79" t="str">
            <v>GE</v>
          </cell>
          <cell r="G79" t="str">
            <v>KRW</v>
          </cell>
        </row>
        <row r="80">
          <cell r="D80" t="str">
            <v>GF</v>
          </cell>
          <cell r="G80" t="str">
            <v>KWD</v>
          </cell>
        </row>
        <row r="81">
          <cell r="D81" t="str">
            <v>GG</v>
          </cell>
          <cell r="G81" t="str">
            <v>KYD</v>
          </cell>
        </row>
        <row r="82">
          <cell r="D82" t="str">
            <v>GH</v>
          </cell>
          <cell r="G82" t="str">
            <v>KZT</v>
          </cell>
        </row>
        <row r="83">
          <cell r="D83" t="str">
            <v>GI</v>
          </cell>
          <cell r="G83" t="str">
            <v>LAK</v>
          </cell>
        </row>
        <row r="84">
          <cell r="D84" t="str">
            <v>GL</v>
          </cell>
          <cell r="G84" t="str">
            <v>LBP</v>
          </cell>
        </row>
        <row r="85">
          <cell r="D85" t="str">
            <v>GM</v>
          </cell>
          <cell r="G85" t="str">
            <v>LKR</v>
          </cell>
        </row>
        <row r="86">
          <cell r="D86" t="str">
            <v>GN</v>
          </cell>
          <cell r="G86" t="str">
            <v>LRD</v>
          </cell>
        </row>
        <row r="87">
          <cell r="D87" t="str">
            <v>GP</v>
          </cell>
          <cell r="G87" t="str">
            <v>LSL</v>
          </cell>
        </row>
        <row r="88">
          <cell r="D88" t="str">
            <v>GQ</v>
          </cell>
          <cell r="G88" t="str">
            <v>LYD</v>
          </cell>
        </row>
        <row r="89">
          <cell r="D89" t="str">
            <v>GR</v>
          </cell>
          <cell r="G89" t="str">
            <v>MAD</v>
          </cell>
        </row>
        <row r="90">
          <cell r="D90" t="str">
            <v>GS</v>
          </cell>
          <cell r="G90" t="str">
            <v>MDL</v>
          </cell>
        </row>
        <row r="91">
          <cell r="D91" t="str">
            <v>GT</v>
          </cell>
          <cell r="G91" t="str">
            <v>MGA</v>
          </cell>
        </row>
        <row r="92">
          <cell r="D92" t="str">
            <v>GU</v>
          </cell>
          <cell r="G92" t="str">
            <v>MKD</v>
          </cell>
        </row>
        <row r="93">
          <cell r="D93" t="str">
            <v>GW</v>
          </cell>
          <cell r="G93" t="str">
            <v>MMK</v>
          </cell>
        </row>
        <row r="94">
          <cell r="D94" t="str">
            <v>GY</v>
          </cell>
          <cell r="G94" t="str">
            <v>MNT</v>
          </cell>
        </row>
        <row r="95">
          <cell r="D95" t="str">
            <v>HK</v>
          </cell>
          <cell r="G95" t="str">
            <v>MOP</v>
          </cell>
        </row>
        <row r="96">
          <cell r="D96" t="str">
            <v>HM</v>
          </cell>
          <cell r="G96" t="str">
            <v>MRO</v>
          </cell>
        </row>
        <row r="97">
          <cell r="D97" t="str">
            <v>HN</v>
          </cell>
          <cell r="G97" t="str">
            <v>MUR</v>
          </cell>
        </row>
        <row r="98">
          <cell r="D98" t="str">
            <v>HR</v>
          </cell>
          <cell r="G98" t="str">
            <v>MVR</v>
          </cell>
        </row>
        <row r="99">
          <cell r="D99" t="str">
            <v>HT</v>
          </cell>
          <cell r="G99" t="str">
            <v>MWK</v>
          </cell>
        </row>
        <row r="100">
          <cell r="D100" t="str">
            <v>HU</v>
          </cell>
          <cell r="G100" t="str">
            <v>MXN</v>
          </cell>
        </row>
        <row r="101">
          <cell r="D101" t="str">
            <v>ID</v>
          </cell>
          <cell r="G101" t="str">
            <v>MYR</v>
          </cell>
        </row>
        <row r="102">
          <cell r="D102" t="str">
            <v>IE</v>
          </cell>
          <cell r="G102" t="str">
            <v>MZN</v>
          </cell>
        </row>
        <row r="103">
          <cell r="D103" t="str">
            <v>IL</v>
          </cell>
          <cell r="G103" t="str">
            <v>NAD</v>
          </cell>
        </row>
        <row r="104">
          <cell r="D104" t="str">
            <v>IM</v>
          </cell>
          <cell r="G104" t="str">
            <v>NGN</v>
          </cell>
        </row>
        <row r="105">
          <cell r="D105" t="str">
            <v>IN</v>
          </cell>
          <cell r="G105" t="str">
            <v>NIO</v>
          </cell>
        </row>
        <row r="106">
          <cell r="D106" t="str">
            <v>IO</v>
          </cell>
          <cell r="G106" t="str">
            <v>NOK</v>
          </cell>
        </row>
        <row r="107">
          <cell r="D107" t="str">
            <v>IQ</v>
          </cell>
          <cell r="G107" t="str">
            <v>NPR</v>
          </cell>
        </row>
        <row r="108">
          <cell r="D108" t="str">
            <v>IR</v>
          </cell>
          <cell r="G108" t="str">
            <v>NZD</v>
          </cell>
        </row>
        <row r="109">
          <cell r="D109" t="str">
            <v>IS</v>
          </cell>
          <cell r="G109" t="str">
            <v>OMR</v>
          </cell>
        </row>
        <row r="110">
          <cell r="D110" t="str">
            <v>IT</v>
          </cell>
          <cell r="G110" t="str">
            <v>PAB</v>
          </cell>
        </row>
        <row r="111">
          <cell r="D111" t="str">
            <v>JE</v>
          </cell>
          <cell r="G111" t="str">
            <v>PEN</v>
          </cell>
        </row>
        <row r="112">
          <cell r="D112" t="str">
            <v>JM</v>
          </cell>
          <cell r="G112" t="str">
            <v>PGK</v>
          </cell>
        </row>
        <row r="113">
          <cell r="D113" t="str">
            <v>JO</v>
          </cell>
          <cell r="G113" t="str">
            <v>PHP</v>
          </cell>
        </row>
        <row r="114">
          <cell r="D114" t="str">
            <v>JP</v>
          </cell>
          <cell r="G114" t="str">
            <v>PKR</v>
          </cell>
        </row>
        <row r="115">
          <cell r="D115" t="str">
            <v>KE</v>
          </cell>
          <cell r="G115" t="str">
            <v>PLN</v>
          </cell>
        </row>
        <row r="116">
          <cell r="D116" t="str">
            <v>KG</v>
          </cell>
          <cell r="G116" t="str">
            <v>PYG</v>
          </cell>
        </row>
        <row r="117">
          <cell r="D117" t="str">
            <v>KH</v>
          </cell>
          <cell r="G117" t="str">
            <v>QAR</v>
          </cell>
        </row>
        <row r="118">
          <cell r="D118" t="str">
            <v>KI</v>
          </cell>
          <cell r="G118" t="str">
            <v>RON</v>
          </cell>
        </row>
        <row r="119">
          <cell r="D119" t="str">
            <v>KM</v>
          </cell>
          <cell r="G119" t="str">
            <v>RSD</v>
          </cell>
        </row>
        <row r="120">
          <cell r="D120" t="str">
            <v>KN</v>
          </cell>
          <cell r="G120" t="str">
            <v>RUB</v>
          </cell>
        </row>
        <row r="121">
          <cell r="D121" t="str">
            <v>KP</v>
          </cell>
          <cell r="G121" t="str">
            <v>RWF</v>
          </cell>
        </row>
        <row r="122">
          <cell r="D122" t="str">
            <v>KR</v>
          </cell>
          <cell r="G122" t="str">
            <v>SAR</v>
          </cell>
        </row>
        <row r="123">
          <cell r="D123" t="str">
            <v>KW</v>
          </cell>
          <cell r="G123" t="str">
            <v>SBD</v>
          </cell>
        </row>
        <row r="124">
          <cell r="D124" t="str">
            <v>KY</v>
          </cell>
          <cell r="G124" t="str">
            <v>SCR</v>
          </cell>
        </row>
        <row r="125">
          <cell r="D125" t="str">
            <v>KZ</v>
          </cell>
          <cell r="G125" t="str">
            <v>SDG</v>
          </cell>
        </row>
        <row r="126">
          <cell r="D126" t="str">
            <v>LA</v>
          </cell>
          <cell r="G126" t="str">
            <v>SEK</v>
          </cell>
        </row>
        <row r="127">
          <cell r="D127" t="str">
            <v>LB</v>
          </cell>
          <cell r="G127" t="str">
            <v>SGD</v>
          </cell>
        </row>
        <row r="128">
          <cell r="D128" t="str">
            <v>LC</v>
          </cell>
          <cell r="G128" t="str">
            <v>SHP</v>
          </cell>
        </row>
        <row r="129">
          <cell r="D129" t="str">
            <v>LI</v>
          </cell>
          <cell r="G129" t="str">
            <v>SLL</v>
          </cell>
        </row>
        <row r="130">
          <cell r="D130" t="str">
            <v>LK</v>
          </cell>
          <cell r="G130" t="str">
            <v>SOS</v>
          </cell>
        </row>
        <row r="131">
          <cell r="D131" t="str">
            <v>LR</v>
          </cell>
          <cell r="G131" t="str">
            <v>SPL*</v>
          </cell>
        </row>
        <row r="132">
          <cell r="D132" t="str">
            <v>LS</v>
          </cell>
          <cell r="G132" t="str">
            <v>SRD</v>
          </cell>
        </row>
        <row r="133">
          <cell r="D133" t="str">
            <v>LT</v>
          </cell>
          <cell r="G133" t="str">
            <v>STD</v>
          </cell>
        </row>
        <row r="134">
          <cell r="D134" t="str">
            <v>LU</v>
          </cell>
          <cell r="G134" t="str">
            <v>SVC</v>
          </cell>
        </row>
        <row r="135">
          <cell r="D135" t="str">
            <v>LV</v>
          </cell>
          <cell r="G135" t="str">
            <v>SYP</v>
          </cell>
        </row>
        <row r="136">
          <cell r="D136" t="str">
            <v>LY</v>
          </cell>
          <cell r="G136" t="str">
            <v>SZL</v>
          </cell>
        </row>
        <row r="137">
          <cell r="D137" t="str">
            <v>MA</v>
          </cell>
          <cell r="G137" t="str">
            <v>THB</v>
          </cell>
        </row>
        <row r="138">
          <cell r="D138" t="str">
            <v>MC</v>
          </cell>
          <cell r="G138" t="str">
            <v>TJS</v>
          </cell>
        </row>
        <row r="139">
          <cell r="D139" t="str">
            <v>MD</v>
          </cell>
          <cell r="G139" t="str">
            <v>TMT</v>
          </cell>
        </row>
        <row r="140">
          <cell r="D140" t="str">
            <v>ME</v>
          </cell>
          <cell r="G140" t="str">
            <v>TND</v>
          </cell>
        </row>
        <row r="141">
          <cell r="D141" t="str">
            <v>MG</v>
          </cell>
          <cell r="G141" t="str">
            <v>TOP</v>
          </cell>
        </row>
        <row r="142">
          <cell r="D142" t="str">
            <v>MH</v>
          </cell>
          <cell r="G142" t="str">
            <v>TRY</v>
          </cell>
        </row>
        <row r="143">
          <cell r="D143" t="str">
            <v>MK</v>
          </cell>
          <cell r="G143" t="str">
            <v>TTD</v>
          </cell>
        </row>
        <row r="144">
          <cell r="D144" t="str">
            <v>ML</v>
          </cell>
          <cell r="G144" t="str">
            <v>TVD</v>
          </cell>
        </row>
        <row r="145">
          <cell r="D145" t="str">
            <v>MM</v>
          </cell>
          <cell r="G145" t="str">
            <v>TWD</v>
          </cell>
        </row>
        <row r="146">
          <cell r="D146" t="str">
            <v>MN</v>
          </cell>
          <cell r="G146" t="str">
            <v>TZS</v>
          </cell>
        </row>
        <row r="147">
          <cell r="D147" t="str">
            <v>MO</v>
          </cell>
          <cell r="G147" t="str">
            <v>UAH</v>
          </cell>
        </row>
        <row r="148">
          <cell r="D148" t="str">
            <v>MP</v>
          </cell>
          <cell r="G148" t="str">
            <v>UGX</v>
          </cell>
        </row>
        <row r="149">
          <cell r="D149" t="str">
            <v>MQ</v>
          </cell>
          <cell r="G149" t="str">
            <v>USD</v>
          </cell>
        </row>
        <row r="150">
          <cell r="D150" t="str">
            <v>MR</v>
          </cell>
          <cell r="G150" t="str">
            <v>UYU</v>
          </cell>
        </row>
        <row r="151">
          <cell r="D151" t="str">
            <v>MS</v>
          </cell>
          <cell r="G151" t="str">
            <v>UZS</v>
          </cell>
        </row>
        <row r="152">
          <cell r="D152" t="str">
            <v>MT</v>
          </cell>
          <cell r="G152" t="str">
            <v>VEF</v>
          </cell>
        </row>
        <row r="153">
          <cell r="D153" t="str">
            <v>MU</v>
          </cell>
          <cell r="G153" t="str">
            <v>VND</v>
          </cell>
        </row>
        <row r="154">
          <cell r="D154" t="str">
            <v>MV</v>
          </cell>
          <cell r="G154" t="str">
            <v>VUV</v>
          </cell>
        </row>
        <row r="155">
          <cell r="D155" t="str">
            <v>MW</v>
          </cell>
          <cell r="G155" t="str">
            <v>WST</v>
          </cell>
        </row>
        <row r="156">
          <cell r="D156" t="str">
            <v>MX</v>
          </cell>
          <cell r="G156" t="str">
            <v>XAF</v>
          </cell>
        </row>
        <row r="157">
          <cell r="D157" t="str">
            <v>MY</v>
          </cell>
          <cell r="G157" t="str">
            <v>XCD</v>
          </cell>
        </row>
        <row r="158">
          <cell r="D158" t="str">
            <v>MZ</v>
          </cell>
          <cell r="G158" t="str">
            <v>XDR</v>
          </cell>
        </row>
        <row r="159">
          <cell r="D159" t="str">
            <v>NA</v>
          </cell>
          <cell r="G159" t="str">
            <v>XOF</v>
          </cell>
        </row>
        <row r="160">
          <cell r="D160" t="str">
            <v>NC</v>
          </cell>
          <cell r="G160" t="str">
            <v>XPF</v>
          </cell>
        </row>
        <row r="161">
          <cell r="D161" t="str">
            <v>NE</v>
          </cell>
          <cell r="G161" t="str">
            <v>YER</v>
          </cell>
        </row>
        <row r="162">
          <cell r="D162" t="str">
            <v>NF</v>
          </cell>
          <cell r="G162" t="str">
            <v>ZAR</v>
          </cell>
        </row>
        <row r="163">
          <cell r="D163" t="str">
            <v>NG</v>
          </cell>
          <cell r="G163" t="str">
            <v>ZMW</v>
          </cell>
        </row>
        <row r="164">
          <cell r="D164" t="str">
            <v>NI</v>
          </cell>
          <cell r="G164" t="str">
            <v>ZWD</v>
          </cell>
        </row>
        <row r="165">
          <cell r="D165" t="str">
            <v>NL</v>
          </cell>
        </row>
        <row r="166">
          <cell r="D166" t="str">
            <v>NO</v>
          </cell>
        </row>
        <row r="167">
          <cell r="D167" t="str">
            <v>NP</v>
          </cell>
        </row>
        <row r="168">
          <cell r="D168" t="str">
            <v>NR</v>
          </cell>
        </row>
        <row r="169">
          <cell r="D169" t="str">
            <v>NU</v>
          </cell>
        </row>
        <row r="170">
          <cell r="D170" t="str">
            <v>NZ</v>
          </cell>
        </row>
        <row r="171">
          <cell r="D171" t="str">
            <v>OM</v>
          </cell>
        </row>
        <row r="172">
          <cell r="D172" t="str">
            <v>PA</v>
          </cell>
        </row>
        <row r="173">
          <cell r="D173" t="str">
            <v>PE</v>
          </cell>
        </row>
        <row r="174">
          <cell r="D174" t="str">
            <v>PF</v>
          </cell>
        </row>
        <row r="175">
          <cell r="D175" t="str">
            <v>PG</v>
          </cell>
        </row>
        <row r="176">
          <cell r="D176" t="str">
            <v>PH</v>
          </cell>
        </row>
        <row r="177">
          <cell r="D177" t="str">
            <v>PK</v>
          </cell>
        </row>
        <row r="178">
          <cell r="D178" t="str">
            <v>PL</v>
          </cell>
        </row>
        <row r="179">
          <cell r="D179" t="str">
            <v>PM</v>
          </cell>
        </row>
        <row r="180">
          <cell r="D180" t="str">
            <v>PN</v>
          </cell>
        </row>
        <row r="181">
          <cell r="D181" t="str">
            <v>PR</v>
          </cell>
        </row>
        <row r="182">
          <cell r="D182" t="str">
            <v>PS</v>
          </cell>
        </row>
        <row r="183">
          <cell r="D183" t="str">
            <v>PT</v>
          </cell>
        </row>
        <row r="184">
          <cell r="D184" t="str">
            <v>PW</v>
          </cell>
        </row>
        <row r="185">
          <cell r="D185" t="str">
            <v>PY</v>
          </cell>
        </row>
        <row r="186">
          <cell r="D186" t="str">
            <v>QA</v>
          </cell>
        </row>
        <row r="187">
          <cell r="D187" t="str">
            <v>RE</v>
          </cell>
        </row>
        <row r="188">
          <cell r="D188" t="str">
            <v>RO</v>
          </cell>
        </row>
        <row r="189">
          <cell r="D189" t="str">
            <v>RS</v>
          </cell>
        </row>
        <row r="190">
          <cell r="D190" t="str">
            <v>RU</v>
          </cell>
        </row>
        <row r="191">
          <cell r="D191" t="str">
            <v>RW</v>
          </cell>
        </row>
        <row r="192">
          <cell r="D192" t="str">
            <v>SA</v>
          </cell>
        </row>
        <row r="193">
          <cell r="D193" t="str">
            <v>SB</v>
          </cell>
        </row>
        <row r="194">
          <cell r="D194" t="str">
            <v>SC</v>
          </cell>
        </row>
        <row r="195">
          <cell r="D195" t="str">
            <v>SD</v>
          </cell>
        </row>
        <row r="196">
          <cell r="D196" t="str">
            <v>SE</v>
          </cell>
        </row>
        <row r="197">
          <cell r="D197" t="str">
            <v>SG</v>
          </cell>
        </row>
        <row r="198">
          <cell r="D198" t="str">
            <v>SH</v>
          </cell>
        </row>
        <row r="199">
          <cell r="D199" t="str">
            <v>SI</v>
          </cell>
        </row>
        <row r="200">
          <cell r="D200" t="str">
            <v>SJ</v>
          </cell>
        </row>
        <row r="201">
          <cell r="D201" t="str">
            <v>SK</v>
          </cell>
        </row>
        <row r="202">
          <cell r="D202" t="str">
            <v>SL</v>
          </cell>
        </row>
        <row r="203">
          <cell r="D203" t="str">
            <v>SM</v>
          </cell>
        </row>
        <row r="204">
          <cell r="D204" t="str">
            <v>SN</v>
          </cell>
        </row>
        <row r="205">
          <cell r="D205" t="str">
            <v>SO</v>
          </cell>
        </row>
        <row r="206">
          <cell r="D206" t="str">
            <v>SR</v>
          </cell>
        </row>
        <row r="207">
          <cell r="D207" t="str">
            <v>ST</v>
          </cell>
        </row>
        <row r="208">
          <cell r="D208" t="str">
            <v>SV</v>
          </cell>
        </row>
        <row r="209">
          <cell r="D209" t="str">
            <v>SY</v>
          </cell>
        </row>
        <row r="210">
          <cell r="D210" t="str">
            <v>SZ</v>
          </cell>
        </row>
        <row r="211">
          <cell r="D211" t="str">
            <v>TC</v>
          </cell>
        </row>
        <row r="212">
          <cell r="D212" t="str">
            <v>TD</v>
          </cell>
        </row>
        <row r="213">
          <cell r="D213" t="str">
            <v>TF</v>
          </cell>
        </row>
        <row r="214">
          <cell r="D214" t="str">
            <v>TG</v>
          </cell>
        </row>
        <row r="215">
          <cell r="D215" t="str">
            <v>TH</v>
          </cell>
        </row>
        <row r="216">
          <cell r="D216" t="str">
            <v>TJ</v>
          </cell>
        </row>
        <row r="217">
          <cell r="D217" t="str">
            <v>TK</v>
          </cell>
        </row>
        <row r="218">
          <cell r="D218" t="str">
            <v>TL</v>
          </cell>
        </row>
        <row r="219">
          <cell r="D219" t="str">
            <v>TM</v>
          </cell>
        </row>
        <row r="220">
          <cell r="D220" t="str">
            <v>TN</v>
          </cell>
        </row>
        <row r="221">
          <cell r="D221" t="str">
            <v>TO</v>
          </cell>
        </row>
        <row r="222">
          <cell r="D222" t="str">
            <v>TR</v>
          </cell>
        </row>
        <row r="223">
          <cell r="D223" t="str">
            <v>TT</v>
          </cell>
        </row>
        <row r="224">
          <cell r="D224" t="str">
            <v>TV</v>
          </cell>
        </row>
        <row r="225">
          <cell r="D225" t="str">
            <v>TW</v>
          </cell>
        </row>
        <row r="226">
          <cell r="D226" t="str">
            <v>TZ</v>
          </cell>
        </row>
        <row r="227">
          <cell r="D227" t="str">
            <v>UA</v>
          </cell>
        </row>
        <row r="228">
          <cell r="D228" t="str">
            <v>UG</v>
          </cell>
        </row>
        <row r="229">
          <cell r="D229" t="str">
            <v>UM</v>
          </cell>
        </row>
        <row r="230">
          <cell r="D230" t="str">
            <v>US</v>
          </cell>
        </row>
        <row r="231">
          <cell r="D231" t="str">
            <v>UY</v>
          </cell>
        </row>
        <row r="232">
          <cell r="D232" t="str">
            <v>UZ</v>
          </cell>
        </row>
        <row r="233">
          <cell r="D233" t="str">
            <v>VA</v>
          </cell>
        </row>
        <row r="234">
          <cell r="D234" t="str">
            <v>VC</v>
          </cell>
        </row>
        <row r="235">
          <cell r="D235" t="str">
            <v>VE</v>
          </cell>
        </row>
        <row r="236">
          <cell r="D236" t="str">
            <v>VG</v>
          </cell>
        </row>
        <row r="237">
          <cell r="D237" t="str">
            <v>VI</v>
          </cell>
        </row>
        <row r="238">
          <cell r="D238" t="str">
            <v>VN</v>
          </cell>
        </row>
        <row r="239">
          <cell r="D239" t="str">
            <v>VU</v>
          </cell>
        </row>
        <row r="240">
          <cell r="D240" t="str">
            <v>WF</v>
          </cell>
        </row>
        <row r="241">
          <cell r="D241" t="str">
            <v>WS</v>
          </cell>
        </row>
        <row r="242">
          <cell r="D242" t="str">
            <v>YE</v>
          </cell>
        </row>
        <row r="243">
          <cell r="D243" t="str">
            <v>ZA</v>
          </cell>
        </row>
        <row r="244">
          <cell r="D244" t="str">
            <v>ZM</v>
          </cell>
        </row>
        <row r="245">
          <cell r="D245" t="str">
            <v>ZW</v>
          </cell>
        </row>
        <row r="246">
          <cell r="D246" t="str">
            <v>ZR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B2:C46"/>
  <sheetViews>
    <sheetView tabSelected="1" zoomScaleNormal="100" workbookViewId="0">
      <selection activeCell="C11" sqref="C11"/>
    </sheetView>
  </sheetViews>
  <sheetFormatPr defaultRowHeight="12.75"/>
  <cols>
    <col min="1" max="1" width="9.140625" style="101" customWidth="1"/>
    <col min="2" max="2" width="30.7109375" style="101" customWidth="1"/>
    <col min="3" max="3" width="65.7109375" style="101" customWidth="1"/>
    <col min="4" max="16384" width="9.140625" style="101"/>
  </cols>
  <sheetData>
    <row r="2" spans="2:3" ht="15.75">
      <c r="B2" s="18" t="s">
        <v>230</v>
      </c>
      <c r="C2" s="19"/>
    </row>
    <row r="3" spans="2:3" ht="15.75">
      <c r="B3" s="20" t="s">
        <v>231</v>
      </c>
      <c r="C3" s="21"/>
    </row>
    <row r="4" spans="2:3" ht="15.75">
      <c r="B4" s="18"/>
      <c r="C4" s="19"/>
    </row>
    <row r="5" spans="2:3" ht="15.75">
      <c r="B5" s="22" t="s">
        <v>232</v>
      </c>
      <c r="C5" s="23"/>
    </row>
    <row r="6" spans="2:3" ht="15.75">
      <c r="B6" s="24" t="s">
        <v>233</v>
      </c>
      <c r="C6" s="266">
        <v>43831</v>
      </c>
    </row>
    <row r="7" spans="2:3" ht="15.75">
      <c r="B7" s="24" t="s">
        <v>234</v>
      </c>
      <c r="C7" s="266">
        <v>44012</v>
      </c>
    </row>
    <row r="8" spans="2:3" ht="15.75">
      <c r="B8" s="24" t="s">
        <v>235</v>
      </c>
      <c r="C8" s="266">
        <v>44028</v>
      </c>
    </row>
    <row r="9" spans="2:3" ht="15.75">
      <c r="B9" s="25"/>
      <c r="C9" s="26"/>
    </row>
    <row r="10" spans="2:3" ht="15.75">
      <c r="B10" s="20" t="s">
        <v>236</v>
      </c>
      <c r="C10" s="21"/>
    </row>
    <row r="11" spans="2:3" ht="15.75">
      <c r="B11" s="24" t="s">
        <v>237</v>
      </c>
      <c r="C11" s="267" t="s">
        <v>1479</v>
      </c>
    </row>
    <row r="12" spans="2:3" ht="15.75">
      <c r="B12" s="24" t="s">
        <v>238</v>
      </c>
      <c r="C12" s="267" t="s">
        <v>1480</v>
      </c>
    </row>
    <row r="13" spans="2:3" ht="15.75">
      <c r="B13" s="24" t="s">
        <v>239</v>
      </c>
      <c r="C13" s="267" t="s">
        <v>1481</v>
      </c>
    </row>
    <row r="14" spans="2:3" ht="15.75">
      <c r="B14" s="24" t="s">
        <v>240</v>
      </c>
      <c r="C14" s="267" t="s">
        <v>1482</v>
      </c>
    </row>
    <row r="15" spans="2:3" ht="15.75">
      <c r="B15" s="24" t="s">
        <v>241</v>
      </c>
      <c r="C15" s="267" t="s">
        <v>1482</v>
      </c>
    </row>
    <row r="16" spans="2:3" ht="15.75">
      <c r="B16" s="27" t="s">
        <v>242</v>
      </c>
      <c r="C16" s="268" t="s">
        <v>1483</v>
      </c>
    </row>
    <row r="17" spans="2:3" ht="15.75">
      <c r="B17" s="27" t="s">
        <v>243</v>
      </c>
      <c r="C17" s="490" t="s">
        <v>1484</v>
      </c>
    </row>
    <row r="18" spans="2:3" ht="15.75">
      <c r="B18" s="28"/>
      <c r="C18" s="29"/>
    </row>
    <row r="19" spans="2:3" ht="15.75">
      <c r="B19" s="20" t="s">
        <v>244</v>
      </c>
      <c r="C19" s="21"/>
    </row>
    <row r="20" spans="2:3" ht="15.75">
      <c r="B20" s="24" t="s">
        <v>245</v>
      </c>
      <c r="C20" s="267" t="s">
        <v>1485</v>
      </c>
    </row>
    <row r="21" spans="2:3" ht="15.75">
      <c r="B21" s="24" t="s">
        <v>238</v>
      </c>
      <c r="C21" s="267" t="s">
        <v>1486</v>
      </c>
    </row>
    <row r="22" spans="2:3" ht="15.75">
      <c r="B22" s="24" t="s">
        <v>239</v>
      </c>
      <c r="C22" s="267" t="s">
        <v>1487</v>
      </c>
    </row>
    <row r="23" spans="2:3" ht="15.75">
      <c r="B23" s="24" t="s">
        <v>246</v>
      </c>
      <c r="C23" s="267" t="s">
        <v>1488</v>
      </c>
    </row>
    <row r="24" spans="2:3" ht="15.75">
      <c r="B24" s="30"/>
      <c r="C24" s="31"/>
    </row>
    <row r="25" spans="2:3" ht="15.75">
      <c r="B25" s="20" t="s">
        <v>247</v>
      </c>
      <c r="C25" s="21"/>
    </row>
    <row r="26" spans="2:3" ht="15.75">
      <c r="B26" s="27" t="s">
        <v>248</v>
      </c>
      <c r="C26" s="268" t="s">
        <v>1490</v>
      </c>
    </row>
    <row r="27" spans="2:3" ht="15.75">
      <c r="B27" s="27" t="s">
        <v>249</v>
      </c>
      <c r="C27" s="268" t="s">
        <v>1489</v>
      </c>
    </row>
    <row r="28" spans="2:3" ht="15.75">
      <c r="B28" s="27" t="s">
        <v>242</v>
      </c>
      <c r="C28" s="268" t="s">
        <v>1483</v>
      </c>
    </row>
    <row r="29" spans="2:3" ht="15.75">
      <c r="B29" s="27" t="s">
        <v>243</v>
      </c>
      <c r="C29" s="490" t="s">
        <v>1484</v>
      </c>
    </row>
    <row r="30" spans="2:3" ht="15.75">
      <c r="B30" s="32"/>
      <c r="C30" s="32"/>
    </row>
    <row r="31" spans="2:3" ht="15.75">
      <c r="B31" s="32"/>
      <c r="C31" s="32"/>
    </row>
    <row r="32" spans="2:3" ht="15.75">
      <c r="B32" s="219"/>
      <c r="C32" s="219"/>
    </row>
    <row r="35" spans="2:3" ht="15.75">
      <c r="B35" s="556" t="s">
        <v>1365</v>
      </c>
      <c r="C35" s="555" t="s">
        <v>1350</v>
      </c>
    </row>
    <row r="36" spans="2:3" ht="15.75">
      <c r="B36" s="556" t="s">
        <v>1377</v>
      </c>
      <c r="C36" s="555" t="s">
        <v>955</v>
      </c>
    </row>
    <row r="37" spans="2:3" ht="15.75">
      <c r="B37" s="556" t="s">
        <v>1426</v>
      </c>
      <c r="C37" s="555" t="s">
        <v>1375</v>
      </c>
    </row>
    <row r="38" spans="2:3" ht="15.75">
      <c r="B38" s="556" t="s">
        <v>1378</v>
      </c>
      <c r="C38" s="555" t="s">
        <v>1376</v>
      </c>
    </row>
    <row r="39" spans="2:3" ht="31.5">
      <c r="B39" s="556" t="s">
        <v>1379</v>
      </c>
      <c r="C39" s="555" t="s">
        <v>1417</v>
      </c>
    </row>
    <row r="40" spans="2:3" ht="15.75">
      <c r="B40" s="556" t="s">
        <v>1380</v>
      </c>
      <c r="C40" s="557" t="s">
        <v>252</v>
      </c>
    </row>
    <row r="41" spans="2:3" ht="15.75">
      <c r="B41" s="556" t="s">
        <v>1381</v>
      </c>
      <c r="C41" s="558" t="s">
        <v>253</v>
      </c>
    </row>
    <row r="42" spans="2:3" ht="15.75">
      <c r="B42" s="556" t="s">
        <v>1382</v>
      </c>
      <c r="C42" s="558" t="s">
        <v>256</v>
      </c>
    </row>
    <row r="43" spans="2:3" ht="15.75">
      <c r="B43" s="556" t="s">
        <v>1383</v>
      </c>
      <c r="C43" s="558" t="s">
        <v>1471</v>
      </c>
    </row>
    <row r="44" spans="2:3" ht="63">
      <c r="B44" s="556" t="s">
        <v>1384</v>
      </c>
      <c r="C44" s="559" t="s">
        <v>948</v>
      </c>
    </row>
    <row r="45" spans="2:3" ht="31.5">
      <c r="B45" s="556" t="s">
        <v>1385</v>
      </c>
      <c r="C45" s="559" t="s">
        <v>1345</v>
      </c>
    </row>
    <row r="46" spans="2:3" ht="31.5">
      <c r="B46" s="556" t="s">
        <v>1431</v>
      </c>
      <c r="C46" s="559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F75"/>
  <sheetViews>
    <sheetView zoomScale="70" zoomScaleNormal="70" workbookViewId="0">
      <selection activeCell="C39" sqref="C39"/>
    </sheetView>
  </sheetViews>
  <sheetFormatPr defaultRowHeight="15.75"/>
  <cols>
    <col min="1" max="1" width="60.7109375" style="112" customWidth="1"/>
    <col min="2" max="2" width="13.85546875" style="112" customWidth="1"/>
    <col min="3" max="4" width="14.7109375" style="112" customWidth="1"/>
    <col min="5" max="5" width="61.85546875" style="112" customWidth="1"/>
    <col min="6" max="6" width="13.7109375" style="112" customWidth="1"/>
    <col min="7" max="7" width="15.28515625" style="112" customWidth="1"/>
    <col min="8" max="8" width="14.7109375" style="112" customWidth="1"/>
    <col min="9" max="16384" width="9.140625" style="112"/>
  </cols>
  <sheetData>
    <row r="1" spans="1:32">
      <c r="H1" s="134" t="s">
        <v>1451</v>
      </c>
    </row>
    <row r="2" spans="1:32">
      <c r="A2" s="83" t="s">
        <v>954</v>
      </c>
      <c r="B2" s="83"/>
      <c r="C2" s="83"/>
      <c r="D2" s="83"/>
      <c r="E2" s="83"/>
      <c r="F2" s="220"/>
      <c r="G2" s="113"/>
      <c r="H2" s="113"/>
    </row>
    <row r="3" spans="1:32">
      <c r="A3" s="40" t="str">
        <f>CONCATENATE("на ",UPPER(dfName))</f>
        <v>на ДОГОВОРЕН ФОНД "ЕФ - ПРИНСИПАЛ"</v>
      </c>
      <c r="B3" s="40"/>
      <c r="C3" s="40"/>
      <c r="D3" s="40"/>
      <c r="E3" s="40"/>
      <c r="F3" s="41"/>
      <c r="G3" s="114"/>
      <c r="H3" s="114"/>
    </row>
    <row r="4" spans="1:32">
      <c r="A4" s="92" t="str">
        <f>CONCATENATE("към ",TEXT(EndDate,"dd.mm.yyyy")," г.")</f>
        <v>към 30.06.2020 г.</v>
      </c>
      <c r="B4" s="92"/>
      <c r="C4" s="92"/>
      <c r="D4" s="92"/>
      <c r="E4" s="92"/>
      <c r="F4" s="225" t="s">
        <v>914</v>
      </c>
      <c r="G4" s="234">
        <f>ReportedCompletionDate</f>
        <v>44028</v>
      </c>
      <c r="H4" s="106"/>
    </row>
    <row r="5" spans="1:32">
      <c r="A5" s="92"/>
      <c r="B5" s="91"/>
      <c r="C5" s="90"/>
      <c r="D5" s="91"/>
      <c r="F5" s="226" t="s">
        <v>248</v>
      </c>
      <c r="G5" s="107" t="str">
        <f>authorName</f>
        <v>Ивелина Иванова</v>
      </c>
      <c r="H5" s="108"/>
    </row>
    <row r="6" spans="1:32">
      <c r="A6" s="115"/>
      <c r="B6" s="115"/>
      <c r="C6" s="116"/>
      <c r="D6" s="117"/>
      <c r="F6" s="226" t="s">
        <v>250</v>
      </c>
      <c r="G6" s="109" t="str">
        <f>udManager</f>
        <v>Иван Овчаров</v>
      </c>
      <c r="H6" s="110"/>
    </row>
    <row r="7" spans="1:32">
      <c r="A7" s="115"/>
      <c r="B7" s="115"/>
      <c r="C7" s="116"/>
      <c r="D7" s="118"/>
      <c r="E7" s="118"/>
      <c r="F7" s="115"/>
      <c r="G7" s="113"/>
      <c r="H7" s="227" t="s">
        <v>57</v>
      </c>
    </row>
    <row r="8" spans="1:32" ht="36.75" customHeight="1">
      <c r="A8" s="98" t="s">
        <v>0</v>
      </c>
      <c r="B8" s="98" t="s">
        <v>223</v>
      </c>
      <c r="C8" s="119" t="s">
        <v>1</v>
      </c>
      <c r="D8" s="119" t="s">
        <v>2</v>
      </c>
      <c r="E8" s="120" t="s">
        <v>6</v>
      </c>
      <c r="F8" s="98" t="s">
        <v>223</v>
      </c>
      <c r="G8" s="119" t="s">
        <v>3</v>
      </c>
      <c r="H8" s="119" t="s">
        <v>4</v>
      </c>
    </row>
    <row r="9" spans="1:32" ht="12" customHeight="1">
      <c r="A9" s="94" t="s">
        <v>5</v>
      </c>
      <c r="B9" s="94" t="s">
        <v>162</v>
      </c>
      <c r="C9" s="94">
        <v>1</v>
      </c>
      <c r="D9" s="94">
        <v>2</v>
      </c>
      <c r="E9" s="222" t="s">
        <v>5</v>
      </c>
      <c r="F9" s="94" t="s">
        <v>162</v>
      </c>
      <c r="G9" s="94">
        <v>1</v>
      </c>
      <c r="H9" s="94">
        <v>2</v>
      </c>
    </row>
    <row r="10" spans="1:32" s="153" customFormat="1">
      <c r="A10" s="121" t="s">
        <v>7</v>
      </c>
      <c r="B10" s="261"/>
      <c r="C10" s="259"/>
      <c r="D10" s="259"/>
      <c r="E10" s="122" t="s">
        <v>24</v>
      </c>
      <c r="F10" s="263"/>
      <c r="G10" s="259"/>
      <c r="H10" s="259"/>
    </row>
    <row r="11" spans="1:32" s="153" customFormat="1">
      <c r="A11" s="123" t="s">
        <v>925</v>
      </c>
      <c r="B11" s="223"/>
      <c r="C11" s="252"/>
      <c r="D11" s="252"/>
      <c r="E11" s="123" t="s">
        <v>930</v>
      </c>
      <c r="F11" s="223" t="s">
        <v>196</v>
      </c>
      <c r="G11" s="251">
        <v>22821319.800000001</v>
      </c>
      <c r="H11" s="251">
        <v>18057772.559999999</v>
      </c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</row>
    <row r="12" spans="1:32">
      <c r="A12" s="125" t="s">
        <v>137</v>
      </c>
      <c r="B12" s="262" t="s">
        <v>165</v>
      </c>
      <c r="C12" s="244">
        <f>C13+C14</f>
        <v>0</v>
      </c>
      <c r="D12" s="244">
        <f>D13+D14</f>
        <v>0</v>
      </c>
      <c r="E12" s="123" t="s">
        <v>929</v>
      </c>
      <c r="F12" s="262"/>
      <c r="G12" s="244"/>
      <c r="H12" s="24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</row>
    <row r="13" spans="1:32" ht="31.5">
      <c r="A13" s="158" t="s">
        <v>92</v>
      </c>
      <c r="B13" s="141" t="s">
        <v>166</v>
      </c>
      <c r="C13" s="245"/>
      <c r="D13" s="245"/>
      <c r="E13" s="125" t="s">
        <v>136</v>
      </c>
      <c r="F13" s="141" t="s">
        <v>197</v>
      </c>
      <c r="G13" s="231">
        <v>1149788.78</v>
      </c>
      <c r="H13" s="231">
        <v>1083336.02</v>
      </c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</row>
    <row r="14" spans="1:32">
      <c r="A14" s="158" t="s">
        <v>100</v>
      </c>
      <c r="B14" s="262" t="s">
        <v>167</v>
      </c>
      <c r="C14" s="231"/>
      <c r="D14" s="231"/>
      <c r="E14" s="125" t="s">
        <v>25</v>
      </c>
      <c r="F14" s="262" t="s">
        <v>198</v>
      </c>
      <c r="G14" s="231"/>
      <c r="H14" s="231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</row>
    <row r="15" spans="1:32">
      <c r="A15" s="125" t="s">
        <v>128</v>
      </c>
      <c r="B15" s="262" t="s">
        <v>168</v>
      </c>
      <c r="C15" s="231"/>
      <c r="D15" s="231"/>
      <c r="E15" s="125" t="s">
        <v>112</v>
      </c>
      <c r="F15" s="262" t="s">
        <v>199</v>
      </c>
      <c r="G15" s="231"/>
      <c r="H15" s="231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</row>
    <row r="16" spans="1:32">
      <c r="A16" s="127" t="s">
        <v>11</v>
      </c>
      <c r="B16" s="223" t="s">
        <v>169</v>
      </c>
      <c r="C16" s="252">
        <f>C12+C15</f>
        <v>0</v>
      </c>
      <c r="D16" s="252">
        <f>D12+D15</f>
        <v>0</v>
      </c>
      <c r="E16" s="127" t="s">
        <v>23</v>
      </c>
      <c r="F16" s="223" t="s">
        <v>200</v>
      </c>
      <c r="G16" s="252">
        <f>SUM(G13:G15)</f>
        <v>1149788.78</v>
      </c>
      <c r="H16" s="252">
        <f>SUM(H13:H15)</f>
        <v>1083336.02</v>
      </c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</row>
    <row r="17" spans="1:32">
      <c r="A17" s="123" t="s">
        <v>926</v>
      </c>
      <c r="B17" s="223" t="s">
        <v>170</v>
      </c>
      <c r="C17" s="251"/>
      <c r="D17" s="251"/>
      <c r="E17" s="123" t="s">
        <v>928</v>
      </c>
      <c r="F17" s="223"/>
      <c r="G17" s="252"/>
      <c r="H17" s="252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</row>
    <row r="18" spans="1:32">
      <c r="A18" s="127" t="s">
        <v>30</v>
      </c>
      <c r="B18" s="223" t="s">
        <v>171</v>
      </c>
      <c r="C18" s="252">
        <f>C16+C17</f>
        <v>0</v>
      </c>
      <c r="D18" s="252">
        <f>D16+D17</f>
        <v>0</v>
      </c>
      <c r="E18" s="125" t="s">
        <v>26</v>
      </c>
      <c r="F18" s="262" t="s">
        <v>201</v>
      </c>
      <c r="G18" s="244">
        <f>SUM(G19:G20)</f>
        <v>-423649.42999999993</v>
      </c>
      <c r="H18" s="244">
        <f>SUM(H19:H20)</f>
        <v>-451780.04999999993</v>
      </c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</row>
    <row r="19" spans="1:32">
      <c r="A19" s="122" t="s">
        <v>32</v>
      </c>
      <c r="B19" s="263"/>
      <c r="C19" s="252"/>
      <c r="D19" s="252"/>
      <c r="E19" s="265" t="s">
        <v>27</v>
      </c>
      <c r="F19" s="262" t="s">
        <v>202</v>
      </c>
      <c r="G19" s="231">
        <v>699828.77</v>
      </c>
      <c r="H19" s="231">
        <v>671698.15</v>
      </c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</row>
    <row r="20" spans="1:32">
      <c r="A20" s="122" t="s">
        <v>927</v>
      </c>
      <c r="B20" s="263"/>
      <c r="C20" s="252"/>
      <c r="D20" s="252"/>
      <c r="E20" s="265" t="s">
        <v>28</v>
      </c>
      <c r="F20" s="262" t="s">
        <v>203</v>
      </c>
      <c r="G20" s="231">
        <v>-1123478.2</v>
      </c>
      <c r="H20" s="231">
        <v>-1123478.2</v>
      </c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</row>
    <row r="21" spans="1:32">
      <c r="A21" s="128" t="s">
        <v>8</v>
      </c>
      <c r="B21" s="230" t="s">
        <v>172</v>
      </c>
      <c r="C21" s="231"/>
      <c r="D21" s="286"/>
      <c r="E21" s="287" t="s">
        <v>989</v>
      </c>
      <c r="F21" s="230" t="s">
        <v>204</v>
      </c>
      <c r="G21" s="231">
        <v>0</v>
      </c>
      <c r="H21" s="231">
        <v>28130.620000000112</v>
      </c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</row>
    <row r="22" spans="1:32">
      <c r="A22" s="128" t="s">
        <v>9</v>
      </c>
      <c r="B22" s="230" t="s">
        <v>173</v>
      </c>
      <c r="C22" s="231">
        <v>1174593.71</v>
      </c>
      <c r="D22" s="231">
        <v>1006107.1</v>
      </c>
      <c r="E22" s="287" t="s">
        <v>990</v>
      </c>
      <c r="F22" s="230" t="s">
        <v>991</v>
      </c>
      <c r="G22" s="231">
        <v>-404949.16</v>
      </c>
      <c r="H22" s="231">
        <v>0</v>
      </c>
      <c r="I22" s="124"/>
      <c r="J22" s="124"/>
      <c r="K22" s="560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</row>
    <row r="23" spans="1:32">
      <c r="A23" s="128" t="s">
        <v>160</v>
      </c>
      <c r="B23" s="230" t="s">
        <v>174</v>
      </c>
      <c r="C23" s="231">
        <v>700700</v>
      </c>
      <c r="D23" s="231">
        <v>700000</v>
      </c>
      <c r="E23" s="127" t="s">
        <v>29</v>
      </c>
      <c r="F23" s="223" t="s">
        <v>205</v>
      </c>
      <c r="G23" s="252">
        <f>G19+G21+G20+G22</f>
        <v>-828598.58999999985</v>
      </c>
      <c r="H23" s="252">
        <f>H19+H21+H20+H22</f>
        <v>-423649.42999999982</v>
      </c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</row>
    <row r="24" spans="1:32">
      <c r="A24" s="128" t="s">
        <v>127</v>
      </c>
      <c r="B24" s="230" t="s">
        <v>175</v>
      </c>
      <c r="C24" s="231"/>
      <c r="D24" s="231"/>
      <c r="E24" s="129" t="s">
        <v>31</v>
      </c>
      <c r="F24" s="263" t="s">
        <v>206</v>
      </c>
      <c r="G24" s="252">
        <f>G11+G16+G23</f>
        <v>23142509.990000002</v>
      </c>
      <c r="H24" s="252">
        <f>H11+H16+H23</f>
        <v>18717459.149999999</v>
      </c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</row>
    <row r="25" spans="1:32">
      <c r="A25" s="129" t="s">
        <v>11</v>
      </c>
      <c r="B25" s="263" t="s">
        <v>176</v>
      </c>
      <c r="C25" s="252">
        <f>SUM(C21:C24)</f>
        <v>1875293.71</v>
      </c>
      <c r="D25" s="252">
        <f>SUM(D21:D24)</f>
        <v>1706107.1</v>
      </c>
      <c r="E25" s="128"/>
      <c r="F25" s="230"/>
      <c r="G25" s="244"/>
      <c r="H25" s="24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</row>
    <row r="26" spans="1:32">
      <c r="A26" s="122" t="s">
        <v>931</v>
      </c>
      <c r="B26" s="263"/>
      <c r="C26" s="252"/>
      <c r="D26" s="252"/>
      <c r="E26" s="122" t="s">
        <v>33</v>
      </c>
      <c r="F26" s="263"/>
      <c r="G26" s="252"/>
      <c r="H26" s="252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</row>
    <row r="27" spans="1:32">
      <c r="A27" s="128" t="s">
        <v>137</v>
      </c>
      <c r="B27" s="230" t="s">
        <v>177</v>
      </c>
      <c r="C27" s="244">
        <f>SUM(C28:C31)</f>
        <v>19066660.609999999</v>
      </c>
      <c r="D27" s="244">
        <f>SUM(D28:D31)</f>
        <v>15597972.27</v>
      </c>
      <c r="E27" s="126" t="s">
        <v>138</v>
      </c>
      <c r="F27" s="262" t="s">
        <v>207</v>
      </c>
      <c r="G27" s="231"/>
      <c r="H27" s="231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</row>
    <row r="28" spans="1:32">
      <c r="A28" s="295" t="s">
        <v>92</v>
      </c>
      <c r="B28" s="230" t="s">
        <v>178</v>
      </c>
      <c r="C28" s="231">
        <v>15865942.560000001</v>
      </c>
      <c r="D28" s="231">
        <v>13082992.369999999</v>
      </c>
      <c r="E28" s="125" t="s">
        <v>125</v>
      </c>
      <c r="F28" s="262" t="s">
        <v>208</v>
      </c>
      <c r="G28" s="244">
        <f>SUM(G29:G31)</f>
        <v>46951.19</v>
      </c>
      <c r="H28" s="244">
        <f>SUM(H29:H31)</f>
        <v>1595.08</v>
      </c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</row>
    <row r="29" spans="1:32">
      <c r="A29" s="295" t="s">
        <v>109</v>
      </c>
      <c r="B29" s="230" t="s">
        <v>179</v>
      </c>
      <c r="C29" s="258"/>
      <c r="D29" s="258"/>
      <c r="E29" s="265" t="s">
        <v>161</v>
      </c>
      <c r="F29" s="262" t="s">
        <v>209</v>
      </c>
      <c r="G29" s="258">
        <v>1582.12</v>
      </c>
      <c r="H29" s="258">
        <v>1595.08</v>
      </c>
    </row>
    <row r="30" spans="1:32">
      <c r="A30" s="295" t="s">
        <v>100</v>
      </c>
      <c r="B30" s="230" t="s">
        <v>180</v>
      </c>
      <c r="C30" s="258">
        <v>2293626.96</v>
      </c>
      <c r="D30" s="258">
        <v>1622683.23</v>
      </c>
      <c r="E30" s="265" t="s">
        <v>94</v>
      </c>
      <c r="F30" s="262" t="s">
        <v>210</v>
      </c>
      <c r="G30" s="258">
        <v>45369.07</v>
      </c>
      <c r="H30" s="258"/>
    </row>
    <row r="31" spans="1:32">
      <c r="A31" s="295" t="s">
        <v>10</v>
      </c>
      <c r="B31" s="230" t="s">
        <v>181</v>
      </c>
      <c r="C31" s="258">
        <v>907091.09</v>
      </c>
      <c r="D31" s="258">
        <v>892296.67</v>
      </c>
      <c r="E31" s="265" t="s">
        <v>107</v>
      </c>
      <c r="F31" s="230" t="s">
        <v>211</v>
      </c>
      <c r="G31" s="258"/>
      <c r="H31" s="258"/>
    </row>
    <row r="32" spans="1:32">
      <c r="A32" s="128" t="s">
        <v>129</v>
      </c>
      <c r="B32" s="230" t="s">
        <v>182</v>
      </c>
      <c r="C32" s="258"/>
      <c r="D32" s="258"/>
      <c r="E32" s="126" t="s">
        <v>120</v>
      </c>
      <c r="F32" s="262" t="s">
        <v>212</v>
      </c>
      <c r="G32" s="258"/>
      <c r="H32" s="258"/>
    </row>
    <row r="33" spans="1:9">
      <c r="A33" s="128" t="s">
        <v>130</v>
      </c>
      <c r="B33" s="230" t="s">
        <v>183</v>
      </c>
      <c r="C33" s="258">
        <v>2189794.7200000002</v>
      </c>
      <c r="D33" s="258">
        <v>1384733.49</v>
      </c>
      <c r="E33" s="128" t="s">
        <v>139</v>
      </c>
      <c r="F33" s="230" t="s">
        <v>213</v>
      </c>
      <c r="G33" s="258"/>
      <c r="H33" s="258"/>
    </row>
    <row r="34" spans="1:9">
      <c r="A34" s="128" t="s">
        <v>131</v>
      </c>
      <c r="B34" s="230" t="s">
        <v>184</v>
      </c>
      <c r="C34" s="258"/>
      <c r="D34" s="258"/>
      <c r="E34" s="126" t="s">
        <v>102</v>
      </c>
      <c r="F34" s="262" t="s">
        <v>214</v>
      </c>
      <c r="G34" s="258"/>
      <c r="H34" s="258"/>
    </row>
    <row r="35" spans="1:9">
      <c r="A35" s="128" t="s">
        <v>132</v>
      </c>
      <c r="B35" s="230" t="s">
        <v>185</v>
      </c>
      <c r="C35" s="258"/>
      <c r="D35" s="258"/>
      <c r="E35" s="126" t="s">
        <v>103</v>
      </c>
      <c r="F35" s="262" t="s">
        <v>215</v>
      </c>
      <c r="G35" s="258"/>
      <c r="H35" s="258"/>
    </row>
    <row r="36" spans="1:9">
      <c r="A36" s="128" t="s">
        <v>133</v>
      </c>
      <c r="B36" s="230" t="s">
        <v>186</v>
      </c>
      <c r="C36" s="258"/>
      <c r="D36" s="258"/>
      <c r="E36" s="126" t="s">
        <v>140</v>
      </c>
      <c r="F36" s="262" t="s">
        <v>216</v>
      </c>
      <c r="G36" s="258"/>
      <c r="H36" s="258"/>
    </row>
    <row r="37" spans="1:9">
      <c r="A37" s="129" t="s">
        <v>12</v>
      </c>
      <c r="B37" s="230" t="s">
        <v>187</v>
      </c>
      <c r="C37" s="243">
        <f>SUM(C32:C36)+C27</f>
        <v>21256455.329999998</v>
      </c>
      <c r="D37" s="243">
        <f>SUM(D32:D36)+D27</f>
        <v>16982705.759999998</v>
      </c>
      <c r="E37" s="128" t="s">
        <v>141</v>
      </c>
      <c r="F37" s="230" t="s">
        <v>217</v>
      </c>
      <c r="G37" s="258"/>
      <c r="H37" s="258"/>
    </row>
    <row r="38" spans="1:9" ht="16.5" customHeight="1">
      <c r="A38" s="122" t="s">
        <v>932</v>
      </c>
      <c r="B38" s="263"/>
      <c r="C38" s="259"/>
      <c r="D38" s="259"/>
      <c r="E38" s="126" t="s">
        <v>142</v>
      </c>
      <c r="F38" s="141" t="s">
        <v>218</v>
      </c>
      <c r="G38" s="258"/>
      <c r="H38" s="258"/>
    </row>
    <row r="39" spans="1:9">
      <c r="A39" s="125" t="s">
        <v>134</v>
      </c>
      <c r="B39" s="262" t="s">
        <v>188</v>
      </c>
      <c r="C39" s="258">
        <v>10772.22</v>
      </c>
      <c r="D39" s="258">
        <v>6771.42</v>
      </c>
      <c r="E39" s="126" t="s">
        <v>113</v>
      </c>
      <c r="F39" s="262" t="s">
        <v>219</v>
      </c>
      <c r="G39" s="258"/>
      <c r="H39" s="258"/>
    </row>
    <row r="40" spans="1:9">
      <c r="A40" s="125" t="s">
        <v>93</v>
      </c>
      <c r="B40" s="262" t="s">
        <v>189</v>
      </c>
      <c r="C40" s="258">
        <v>0</v>
      </c>
      <c r="D40" s="258"/>
      <c r="E40" s="129" t="s">
        <v>34</v>
      </c>
      <c r="F40" s="263" t="s">
        <v>220</v>
      </c>
      <c r="G40" s="259">
        <f>SUM(G32:G39)+G28+G27</f>
        <v>46951.19</v>
      </c>
      <c r="H40" s="259">
        <f>SUM(H32:H39)+H28+H27</f>
        <v>1595.08</v>
      </c>
    </row>
    <row r="41" spans="1:9">
      <c r="A41" s="125" t="s">
        <v>135</v>
      </c>
      <c r="B41" s="262" t="s">
        <v>190</v>
      </c>
      <c r="C41" s="258"/>
      <c r="D41" s="258"/>
      <c r="E41" s="129"/>
      <c r="F41" s="263"/>
      <c r="G41" s="259"/>
      <c r="H41" s="259"/>
    </row>
    <row r="42" spans="1:9">
      <c r="A42" s="125" t="s">
        <v>101</v>
      </c>
      <c r="B42" s="262" t="s">
        <v>191</v>
      </c>
      <c r="C42" s="258">
        <v>46939.92</v>
      </c>
      <c r="D42" s="258">
        <v>23469.96</v>
      </c>
      <c r="E42" s="128"/>
      <c r="F42" s="230"/>
      <c r="G42" s="243"/>
      <c r="H42" s="243"/>
    </row>
    <row r="43" spans="1:9">
      <c r="A43" s="127" t="s">
        <v>13</v>
      </c>
      <c r="B43" s="223" t="s">
        <v>192</v>
      </c>
      <c r="C43" s="259">
        <f>SUM(C39:C42)</f>
        <v>57712.14</v>
      </c>
      <c r="D43" s="259">
        <f>SUM(D39:D42)</f>
        <v>30241.379999999997</v>
      </c>
      <c r="E43" s="128"/>
      <c r="F43" s="230"/>
      <c r="G43" s="243"/>
      <c r="H43" s="243"/>
    </row>
    <row r="44" spans="1:9">
      <c r="A44" s="123" t="s">
        <v>933</v>
      </c>
      <c r="B44" s="223" t="s">
        <v>193</v>
      </c>
      <c r="C44" s="260"/>
      <c r="D44" s="260"/>
      <c r="E44" s="128"/>
      <c r="F44" s="230"/>
      <c r="G44" s="243"/>
      <c r="H44" s="243"/>
    </row>
    <row r="45" spans="1:9">
      <c r="A45" s="127" t="s">
        <v>34</v>
      </c>
      <c r="B45" s="223" t="s">
        <v>194</v>
      </c>
      <c r="C45" s="259">
        <f>C25+C37+C43+C44</f>
        <v>23189461.18</v>
      </c>
      <c r="D45" s="259">
        <f>D25+D37+D43+D44</f>
        <v>18719054.239999998</v>
      </c>
      <c r="E45" s="128"/>
      <c r="F45" s="230"/>
      <c r="G45" s="243"/>
      <c r="H45" s="243"/>
    </row>
    <row r="46" spans="1:9">
      <c r="A46" s="128"/>
      <c r="B46" s="230"/>
      <c r="C46" s="243"/>
      <c r="D46" s="243"/>
      <c r="E46" s="128"/>
      <c r="F46" s="230"/>
      <c r="G46" s="243"/>
      <c r="H46" s="243"/>
    </row>
    <row r="47" spans="1:9">
      <c r="A47" s="264" t="s">
        <v>36</v>
      </c>
      <c r="B47" s="223" t="s">
        <v>195</v>
      </c>
      <c r="C47" s="596">
        <f>C18+C45</f>
        <v>23189461.18</v>
      </c>
      <c r="D47" s="596">
        <f>D18+D45</f>
        <v>18719054.239999998</v>
      </c>
      <c r="E47" s="264" t="s">
        <v>35</v>
      </c>
      <c r="F47" s="223" t="s">
        <v>221</v>
      </c>
      <c r="G47" s="597">
        <f>G24+G40</f>
        <v>23189461.180000003</v>
      </c>
      <c r="H47" s="597">
        <f>H24+H40</f>
        <v>18719054.229999997</v>
      </c>
    </row>
    <row r="48" spans="1:9">
      <c r="C48" s="131"/>
      <c r="D48" s="131"/>
      <c r="E48" s="131"/>
      <c r="G48" s="131"/>
      <c r="H48" s="131"/>
      <c r="I48" s="131"/>
    </row>
    <row r="49" spans="1:9">
      <c r="A49" s="124"/>
      <c r="B49" s="124"/>
      <c r="C49" s="42"/>
      <c r="D49" s="42"/>
      <c r="E49" s="42"/>
      <c r="F49" s="42"/>
      <c r="G49" s="42"/>
      <c r="H49" s="124"/>
      <c r="I49" s="131"/>
    </row>
    <row r="50" spans="1:9">
      <c r="A50" s="112" t="s">
        <v>1433</v>
      </c>
      <c r="C50" s="131"/>
      <c r="D50" s="131"/>
      <c r="E50" s="131"/>
      <c r="G50" s="131"/>
      <c r="H50" s="131"/>
      <c r="I50" s="131"/>
    </row>
    <row r="51" spans="1:9">
      <c r="C51" s="131"/>
      <c r="D51" s="131"/>
      <c r="E51" s="131"/>
      <c r="G51" s="131"/>
      <c r="H51" s="131"/>
      <c r="I51" s="131"/>
    </row>
    <row r="52" spans="1:9">
      <c r="D52" s="131"/>
      <c r="E52" s="131"/>
      <c r="G52" s="132"/>
      <c r="H52" s="132"/>
    </row>
    <row r="53" spans="1:9">
      <c r="A53" s="131"/>
      <c r="B53" s="131"/>
      <c r="C53" s="131"/>
      <c r="D53" s="131"/>
      <c r="E53" s="131"/>
      <c r="F53" s="131"/>
      <c r="G53" s="131"/>
      <c r="H53" s="131"/>
      <c r="I53" s="131"/>
    </row>
    <row r="54" spans="1:9">
      <c r="I54" s="131"/>
    </row>
    <row r="55" spans="1:9">
      <c r="A55" s="131"/>
      <c r="B55" s="131"/>
      <c r="C55" s="131"/>
      <c r="D55" s="131"/>
      <c r="E55" s="131"/>
      <c r="F55" s="131"/>
      <c r="G55" s="131"/>
      <c r="H55" s="131"/>
      <c r="I55" s="131"/>
    </row>
    <row r="56" spans="1:9">
      <c r="A56" s="131"/>
      <c r="B56" s="131"/>
      <c r="C56" s="131"/>
      <c r="D56" s="131"/>
      <c r="E56" s="131"/>
      <c r="F56" s="131"/>
      <c r="G56" s="131"/>
      <c r="H56" s="131"/>
      <c r="I56" s="131"/>
    </row>
    <row r="57" spans="1:9">
      <c r="A57" s="131"/>
      <c r="B57" s="131"/>
      <c r="C57" s="131"/>
      <c r="D57" s="131"/>
      <c r="E57" s="131"/>
      <c r="F57" s="131"/>
      <c r="G57" s="131"/>
      <c r="H57" s="131"/>
      <c r="I57" s="131"/>
    </row>
    <row r="58" spans="1:9">
      <c r="A58" s="131"/>
      <c r="B58" s="131"/>
      <c r="C58" s="131"/>
      <c r="D58" s="131"/>
      <c r="E58" s="131"/>
      <c r="F58" s="131"/>
      <c r="G58" s="131"/>
      <c r="H58" s="131"/>
      <c r="I58" s="131"/>
    </row>
    <row r="59" spans="1:9">
      <c r="A59" s="131"/>
      <c r="B59" s="131"/>
      <c r="C59" s="131"/>
      <c r="D59" s="131"/>
      <c r="E59" s="131"/>
      <c r="F59" s="131"/>
      <c r="G59" s="131"/>
      <c r="H59" s="131"/>
      <c r="I59" s="131"/>
    </row>
    <row r="60" spans="1:9">
      <c r="A60" s="131"/>
      <c r="B60" s="131"/>
      <c r="C60" s="131"/>
      <c r="D60" s="131"/>
      <c r="E60" s="131"/>
      <c r="F60" s="131"/>
      <c r="G60" s="131"/>
      <c r="H60" s="131"/>
      <c r="I60" s="131"/>
    </row>
    <row r="61" spans="1:9">
      <c r="A61" s="131"/>
      <c r="B61" s="131"/>
      <c r="C61" s="131"/>
      <c r="D61" s="131"/>
      <c r="E61" s="131"/>
      <c r="F61" s="131"/>
      <c r="G61" s="131"/>
      <c r="H61" s="131"/>
      <c r="I61" s="131"/>
    </row>
    <row r="62" spans="1:9">
      <c r="A62" s="131"/>
      <c r="B62" s="131"/>
      <c r="C62" s="131"/>
      <c r="D62" s="131"/>
      <c r="E62" s="132"/>
      <c r="F62" s="131"/>
      <c r="G62" s="131"/>
      <c r="H62" s="131"/>
      <c r="I62" s="131"/>
    </row>
    <row r="63" spans="1:9" s="124" customFormat="1">
      <c r="A63" s="132"/>
      <c r="B63" s="132"/>
      <c r="C63" s="132"/>
      <c r="D63" s="132"/>
      <c r="E63" s="132"/>
      <c r="F63" s="132"/>
      <c r="G63" s="132"/>
      <c r="H63" s="132"/>
      <c r="I63" s="132"/>
    </row>
    <row r="64" spans="1:9" s="124" customFormat="1">
      <c r="A64" s="132"/>
      <c r="B64" s="132"/>
      <c r="C64" s="132"/>
      <c r="D64" s="132"/>
      <c r="E64" s="133"/>
      <c r="F64" s="132"/>
      <c r="G64" s="132"/>
      <c r="H64" s="132"/>
      <c r="I64" s="132"/>
    </row>
    <row r="65" s="124" customFormat="1"/>
    <row r="66" s="124" customFormat="1"/>
    <row r="67" s="124" customFormat="1"/>
    <row r="68" s="124" customFormat="1"/>
    <row r="69" s="124" customFormat="1"/>
    <row r="70" s="124" customFormat="1"/>
    <row r="71" s="124" customFormat="1"/>
    <row r="72" s="124" customFormat="1"/>
    <row r="73" s="124" customFormat="1"/>
    <row r="74" s="124" customFormat="1"/>
    <row r="75" s="124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8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I71"/>
  <sheetViews>
    <sheetView zoomScale="80" zoomScaleNormal="80" workbookViewId="0">
      <selection activeCell="C24" sqref="C24"/>
    </sheetView>
  </sheetViews>
  <sheetFormatPr defaultRowHeight="15.75"/>
  <cols>
    <col min="1" max="1" width="42.85546875" style="112" customWidth="1"/>
    <col min="2" max="2" width="16.42578125" style="112" customWidth="1"/>
    <col min="3" max="4" width="13.7109375" style="112" customWidth="1"/>
    <col min="5" max="5" width="42.42578125" style="112" customWidth="1"/>
    <col min="6" max="6" width="15.5703125" style="112" customWidth="1"/>
    <col min="7" max="8" width="13.7109375" style="112" customWidth="1"/>
    <col min="9" max="16384" width="9.140625" style="112"/>
  </cols>
  <sheetData>
    <row r="1" spans="1:9" s="42" customFormat="1">
      <c r="H1" s="134" t="s">
        <v>1452</v>
      </c>
    </row>
    <row r="2" spans="1:9">
      <c r="A2" s="83" t="s">
        <v>955</v>
      </c>
      <c r="B2" s="91"/>
      <c r="C2" s="90"/>
      <c r="D2" s="87"/>
      <c r="E2" s="91"/>
      <c r="F2" s="221"/>
    </row>
    <row r="3" spans="1:9">
      <c r="A3" s="40" t="str">
        <f>CONCATENATE("на ",UPPER(dfName))</f>
        <v>на ДОГОВОРЕН ФОНД "ЕФ - ПРИНСИПАЛ"</v>
      </c>
      <c r="B3" s="91"/>
      <c r="C3" s="90"/>
      <c r="D3" s="87"/>
      <c r="E3" s="91"/>
      <c r="F3" s="221"/>
    </row>
    <row r="4" spans="1:9">
      <c r="A4" s="92" t="str">
        <f>"за периода "&amp;TEXT(StartDate,"dd.mm.yyyy")&amp;" - "&amp;TEXT(EndDate,"dd.mm.yyyy")</f>
        <v>за периода 01.01.2020 - 30.06.2020</v>
      </c>
      <c r="B4" s="91"/>
      <c r="C4" s="90"/>
      <c r="D4" s="91"/>
      <c r="E4" s="91"/>
      <c r="F4" s="76" t="s">
        <v>914</v>
      </c>
      <c r="G4" s="491">
        <f>ReportedCompletionDate</f>
        <v>44028</v>
      </c>
    </row>
    <row r="5" spans="1:9">
      <c r="A5" s="214"/>
      <c r="B5" s="115"/>
      <c r="C5" s="96"/>
      <c r="D5" s="215"/>
      <c r="E5" s="42"/>
      <c r="F5" s="492" t="s">
        <v>248</v>
      </c>
      <c r="G5" s="493" t="str">
        <f>authorName</f>
        <v>Ивелина Иванова</v>
      </c>
    </row>
    <row r="6" spans="1:9">
      <c r="A6" s="214"/>
      <c r="B6" s="115"/>
      <c r="C6" s="96"/>
      <c r="D6" s="215"/>
      <c r="E6" s="42"/>
      <c r="F6" s="492" t="s">
        <v>250</v>
      </c>
      <c r="G6" s="494" t="str">
        <f>udManager</f>
        <v>Иван Овчаров</v>
      </c>
    </row>
    <row r="7" spans="1:9">
      <c r="A7" s="96"/>
      <c r="C7" s="216"/>
      <c r="D7" s="216"/>
      <c r="E7" s="217"/>
      <c r="F7" s="217"/>
      <c r="H7" s="135" t="s">
        <v>57</v>
      </c>
    </row>
    <row r="8" spans="1:9" ht="31.5">
      <c r="A8" s="97" t="s">
        <v>14</v>
      </c>
      <c r="B8" s="98" t="s">
        <v>223</v>
      </c>
      <c r="C8" s="97" t="s">
        <v>1</v>
      </c>
      <c r="D8" s="97" t="s">
        <v>4</v>
      </c>
      <c r="E8" s="97" t="s">
        <v>15</v>
      </c>
      <c r="F8" s="98" t="s">
        <v>223</v>
      </c>
      <c r="G8" s="97" t="s">
        <v>1</v>
      </c>
      <c r="H8" s="97" t="s">
        <v>4</v>
      </c>
      <c r="I8" s="131"/>
    </row>
    <row r="9" spans="1:9">
      <c r="A9" s="495" t="s">
        <v>5</v>
      </c>
      <c r="B9" s="495" t="s">
        <v>162</v>
      </c>
      <c r="C9" s="495">
        <v>1</v>
      </c>
      <c r="D9" s="495">
        <v>2</v>
      </c>
      <c r="E9" s="496" t="s">
        <v>5</v>
      </c>
      <c r="F9" s="495" t="s">
        <v>162</v>
      </c>
      <c r="G9" s="495">
        <v>1</v>
      </c>
      <c r="H9" s="495">
        <v>2</v>
      </c>
    </row>
    <row r="10" spans="1:9">
      <c r="A10" s="99" t="s">
        <v>16</v>
      </c>
      <c r="B10" s="373"/>
      <c r="C10" s="100"/>
      <c r="D10" s="100"/>
      <c r="E10" s="99" t="s">
        <v>17</v>
      </c>
      <c r="F10" s="373"/>
      <c r="G10" s="100"/>
      <c r="H10" s="100"/>
      <c r="I10" s="131"/>
    </row>
    <row r="11" spans="1:9" s="153" customFormat="1">
      <c r="A11" s="253" t="s">
        <v>18</v>
      </c>
      <c r="B11" s="374"/>
      <c r="C11" s="249"/>
      <c r="D11" s="249"/>
      <c r="E11" s="253" t="s">
        <v>37</v>
      </c>
      <c r="F11" s="374"/>
      <c r="G11" s="249"/>
      <c r="H11" s="249"/>
      <c r="I11" s="137"/>
    </row>
    <row r="12" spans="1:9" s="124" customFormat="1">
      <c r="A12" s="136" t="s">
        <v>19</v>
      </c>
      <c r="B12" s="373" t="s">
        <v>794</v>
      </c>
      <c r="C12" s="245"/>
      <c r="D12" s="245"/>
      <c r="E12" s="136" t="s">
        <v>38</v>
      </c>
      <c r="F12" s="373" t="s">
        <v>811</v>
      </c>
      <c r="G12" s="245">
        <v>670</v>
      </c>
      <c r="H12" s="245">
        <v>13128.88</v>
      </c>
      <c r="I12" s="132"/>
    </row>
    <row r="13" spans="1:9" s="124" customFormat="1" ht="31.5">
      <c r="A13" s="136" t="s">
        <v>936</v>
      </c>
      <c r="B13" s="373" t="s">
        <v>795</v>
      </c>
      <c r="C13" s="245">
        <v>5739803.7300000004</v>
      </c>
      <c r="D13" s="245">
        <v>3349744.1</v>
      </c>
      <c r="E13" s="136" t="s">
        <v>939</v>
      </c>
      <c r="F13" s="373" t="s">
        <v>812</v>
      </c>
      <c r="G13" s="245">
        <v>5535565.3899999997</v>
      </c>
      <c r="H13" s="245">
        <v>3592475.29</v>
      </c>
      <c r="I13" s="132"/>
    </row>
    <row r="14" spans="1:9" s="124" customFormat="1" ht="31.5">
      <c r="A14" s="136" t="s">
        <v>937</v>
      </c>
      <c r="B14" s="373" t="s">
        <v>796</v>
      </c>
      <c r="C14" s="245">
        <v>3180.33</v>
      </c>
      <c r="D14" s="245">
        <v>3659.49</v>
      </c>
      <c r="E14" s="136" t="s">
        <v>940</v>
      </c>
      <c r="F14" s="373" t="s">
        <v>813</v>
      </c>
      <c r="G14" s="245"/>
      <c r="H14" s="245"/>
      <c r="I14" s="132"/>
    </row>
    <row r="15" spans="1:9" s="124" customFormat="1" ht="31.5">
      <c r="A15" s="136" t="s">
        <v>938</v>
      </c>
      <c r="B15" s="373" t="s">
        <v>797</v>
      </c>
      <c r="C15" s="245">
        <v>180.36</v>
      </c>
      <c r="D15" s="245">
        <v>0</v>
      </c>
      <c r="E15" s="136" t="s">
        <v>941</v>
      </c>
      <c r="F15" s="373" t="s">
        <v>814</v>
      </c>
      <c r="G15" s="245">
        <v>2518.17</v>
      </c>
      <c r="H15" s="245">
        <v>4081.03</v>
      </c>
      <c r="I15" s="132"/>
    </row>
    <row r="16" spans="1:9" s="124" customFormat="1">
      <c r="A16" s="136" t="s">
        <v>981</v>
      </c>
      <c r="B16" s="373" t="s">
        <v>798</v>
      </c>
      <c r="C16" s="245">
        <v>354.95</v>
      </c>
      <c r="D16" s="245">
        <v>68.98</v>
      </c>
      <c r="E16" s="157" t="s">
        <v>942</v>
      </c>
      <c r="F16" s="373" t="s">
        <v>815</v>
      </c>
      <c r="G16" s="245">
        <v>76143.88</v>
      </c>
      <c r="H16" s="245">
        <v>77852.84</v>
      </c>
      <c r="I16" s="132"/>
    </row>
    <row r="17" spans="1:9" s="124" customFormat="1">
      <c r="A17" s="254"/>
      <c r="B17" s="373"/>
      <c r="C17" s="246"/>
      <c r="D17" s="246"/>
      <c r="E17" s="136" t="s">
        <v>943</v>
      </c>
      <c r="F17" s="373" t="s">
        <v>816</v>
      </c>
      <c r="G17" s="245">
        <v>0</v>
      </c>
      <c r="H17" s="245">
        <v>0</v>
      </c>
      <c r="I17" s="132"/>
    </row>
    <row r="18" spans="1:9" s="124" customFormat="1">
      <c r="A18" s="138" t="s">
        <v>20</v>
      </c>
      <c r="B18" s="374" t="s">
        <v>799</v>
      </c>
      <c r="C18" s="248">
        <f>SUM(C12:C16)</f>
        <v>5743519.370000001</v>
      </c>
      <c r="D18" s="248">
        <f>SUM(D12:D16)</f>
        <v>3353472.5700000003</v>
      </c>
      <c r="E18" s="138" t="s">
        <v>20</v>
      </c>
      <c r="F18" s="374" t="s">
        <v>817</v>
      </c>
      <c r="G18" s="248">
        <f>SUM(G12:G17)</f>
        <v>5614897.4399999995</v>
      </c>
      <c r="H18" s="248">
        <f>SUM(H12:H17)</f>
        <v>3687538.0399999996</v>
      </c>
      <c r="I18" s="132"/>
    </row>
    <row r="19" spans="1:9" s="218" customFormat="1">
      <c r="A19" s="250" t="s">
        <v>114</v>
      </c>
      <c r="B19" s="374"/>
      <c r="C19" s="248"/>
      <c r="D19" s="248"/>
      <c r="E19" s="250" t="s">
        <v>39</v>
      </c>
      <c r="F19" s="374"/>
      <c r="G19" s="248"/>
      <c r="H19" s="248"/>
    </row>
    <row r="20" spans="1:9" s="124" customFormat="1">
      <c r="A20" s="255" t="s">
        <v>823</v>
      </c>
      <c r="B20" s="373" t="s">
        <v>800</v>
      </c>
      <c r="C20" s="245"/>
      <c r="D20" s="245"/>
      <c r="E20" s="256"/>
      <c r="F20" s="373"/>
      <c r="G20" s="246"/>
      <c r="H20" s="246"/>
    </row>
    <row r="21" spans="1:9" s="124" customFormat="1">
      <c r="A21" s="136" t="s">
        <v>122</v>
      </c>
      <c r="B21" s="373" t="s">
        <v>801</v>
      </c>
      <c r="C21" s="245">
        <v>270093.03000000003</v>
      </c>
      <c r="D21" s="245">
        <v>247950.04</v>
      </c>
      <c r="E21" s="250"/>
      <c r="F21" s="373"/>
      <c r="G21" s="246"/>
      <c r="H21" s="246"/>
    </row>
    <row r="22" spans="1:9" s="124" customFormat="1">
      <c r="A22" s="136" t="s">
        <v>21</v>
      </c>
      <c r="B22" s="373" t="s">
        <v>802</v>
      </c>
      <c r="C22" s="245"/>
      <c r="D22" s="245"/>
      <c r="E22" s="254"/>
      <c r="F22" s="373"/>
      <c r="G22" s="246"/>
      <c r="H22" s="246"/>
    </row>
    <row r="23" spans="1:9" s="124" customFormat="1">
      <c r="A23" s="136" t="s">
        <v>143</v>
      </c>
      <c r="B23" s="373" t="s">
        <v>803</v>
      </c>
      <c r="C23" s="245"/>
      <c r="D23" s="245"/>
      <c r="E23" s="136"/>
      <c r="F23" s="373"/>
      <c r="G23" s="246"/>
      <c r="H23" s="246"/>
    </row>
    <row r="24" spans="1:9" s="124" customFormat="1">
      <c r="A24" s="136" t="s">
        <v>22</v>
      </c>
      <c r="B24" s="373" t="s">
        <v>804</v>
      </c>
      <c r="C24" s="245">
        <v>6234.21</v>
      </c>
      <c r="D24" s="245">
        <v>73925.14</v>
      </c>
      <c r="E24" s="136"/>
      <c r="F24" s="373"/>
      <c r="G24" s="246"/>
      <c r="H24" s="246"/>
    </row>
    <row r="25" spans="1:9" s="218" customFormat="1">
      <c r="A25" s="138" t="s">
        <v>23</v>
      </c>
      <c r="B25" s="374" t="s">
        <v>805</v>
      </c>
      <c r="C25" s="248">
        <f>SUM(C20:C24)</f>
        <v>276327.24000000005</v>
      </c>
      <c r="D25" s="248">
        <f>SUM(D20:D24)</f>
        <v>321875.18</v>
      </c>
      <c r="E25" s="138" t="s">
        <v>23</v>
      </c>
      <c r="F25" s="374" t="s">
        <v>818</v>
      </c>
      <c r="G25" s="247"/>
      <c r="H25" s="247"/>
    </row>
    <row r="26" spans="1:9" s="218" customFormat="1">
      <c r="A26" s="250" t="s">
        <v>144</v>
      </c>
      <c r="B26" s="374" t="s">
        <v>806</v>
      </c>
      <c r="C26" s="248">
        <f>C18+C25</f>
        <v>6019846.6100000013</v>
      </c>
      <c r="D26" s="248">
        <f>D18+D25</f>
        <v>3675347.7500000005</v>
      </c>
      <c r="E26" s="250" t="s">
        <v>40</v>
      </c>
      <c r="F26" s="374" t="s">
        <v>819</v>
      </c>
      <c r="G26" s="248">
        <f>G18+G25</f>
        <v>5614897.4399999995</v>
      </c>
      <c r="H26" s="248">
        <f>H18+H25</f>
        <v>3687538.0399999996</v>
      </c>
    </row>
    <row r="27" spans="1:9" s="218" customFormat="1">
      <c r="A27" s="250" t="s">
        <v>824</v>
      </c>
      <c r="B27" s="374" t="s">
        <v>807</v>
      </c>
      <c r="C27" s="100">
        <f>IF((G26-C26)&gt;0,G26-C26,0)</f>
        <v>0</v>
      </c>
      <c r="D27" s="100">
        <f>IF((H26-D26)&gt;0,H26-D26,0)</f>
        <v>12190.289999999106</v>
      </c>
      <c r="E27" s="250" t="s">
        <v>825</v>
      </c>
      <c r="F27" s="374" t="s">
        <v>820</v>
      </c>
      <c r="G27" s="284">
        <f>IF((C26-G26)&gt;0,C26-G26,0)</f>
        <v>404949.17000000179</v>
      </c>
      <c r="H27" s="284">
        <f>IF((D26-H26)&gt;0,D26-H26,0)</f>
        <v>0</v>
      </c>
    </row>
    <row r="28" spans="1:9" s="218" customFormat="1">
      <c r="A28" s="250" t="s">
        <v>145</v>
      </c>
      <c r="B28" s="374" t="s">
        <v>808</v>
      </c>
      <c r="C28" s="247"/>
      <c r="D28" s="247"/>
      <c r="E28" s="250"/>
      <c r="F28" s="374"/>
      <c r="G28" s="248"/>
      <c r="H28" s="248"/>
    </row>
    <row r="29" spans="1:9" s="218" customFormat="1">
      <c r="A29" s="250" t="s">
        <v>146</v>
      </c>
      <c r="B29" s="374" t="s">
        <v>809</v>
      </c>
      <c r="C29" s="248">
        <f>C27-C28</f>
        <v>0</v>
      </c>
      <c r="D29" s="248">
        <f>D27-D28</f>
        <v>12190.289999999106</v>
      </c>
      <c r="E29" s="250" t="s">
        <v>147</v>
      </c>
      <c r="F29" s="374" t="s">
        <v>821</v>
      </c>
      <c r="G29" s="248">
        <f>G27</f>
        <v>404949.17000000179</v>
      </c>
      <c r="H29" s="248">
        <f>H27</f>
        <v>0</v>
      </c>
    </row>
    <row r="30" spans="1:9" s="218" customFormat="1">
      <c r="A30" s="257" t="s">
        <v>826</v>
      </c>
      <c r="B30" s="374" t="s">
        <v>810</v>
      </c>
      <c r="C30" s="248">
        <f>C26+C28+C29</f>
        <v>6019846.6100000013</v>
      </c>
      <c r="D30" s="248">
        <f>D26+D28+D29</f>
        <v>3687538.0399999996</v>
      </c>
      <c r="E30" s="250" t="s">
        <v>827</v>
      </c>
      <c r="F30" s="374" t="s">
        <v>822</v>
      </c>
      <c r="G30" s="248">
        <f>G26+G29</f>
        <v>6019846.6100000013</v>
      </c>
      <c r="H30" s="248">
        <f>H26+H29</f>
        <v>3687538.0399999996</v>
      </c>
    </row>
    <row r="31" spans="1:9" s="124" customFormat="1">
      <c r="A31" s="497"/>
      <c r="B31" s="112"/>
      <c r="C31" s="132"/>
      <c r="D31" s="132"/>
      <c r="E31" s="498"/>
      <c r="F31" s="498"/>
    </row>
    <row r="32" spans="1:9" s="124" customFormat="1">
      <c r="A32" s="132"/>
      <c r="B32" s="112"/>
      <c r="C32" s="132"/>
      <c r="D32" s="132"/>
      <c r="E32" s="379"/>
      <c r="F32" s="379"/>
    </row>
    <row r="33" spans="1:6" s="124" customFormat="1">
      <c r="A33" s="499"/>
      <c r="B33" s="112"/>
      <c r="C33" s="132"/>
      <c r="D33" s="132"/>
      <c r="E33" s="132"/>
      <c r="F33" s="132"/>
    </row>
    <row r="34" spans="1:6" s="124" customFormat="1">
      <c r="A34" s="499"/>
      <c r="B34" s="112"/>
      <c r="C34" s="132"/>
      <c r="D34" s="132"/>
      <c r="E34" s="132"/>
      <c r="F34" s="132"/>
    </row>
    <row r="35" spans="1:6" s="124" customFormat="1">
      <c r="A35" s="500"/>
      <c r="B35" s="112"/>
      <c r="C35" s="132"/>
      <c r="D35" s="132"/>
      <c r="E35" s="132"/>
      <c r="F35" s="132"/>
    </row>
    <row r="36" spans="1:6" s="124" customFormat="1">
      <c r="A36" s="132"/>
      <c r="B36" s="112"/>
      <c r="C36" s="132"/>
      <c r="D36" s="132"/>
      <c r="E36" s="132"/>
      <c r="F36" s="132"/>
    </row>
    <row r="37" spans="1:6" s="124" customFormat="1">
      <c r="A37" s="132"/>
      <c r="B37" s="112"/>
      <c r="C37" s="132"/>
      <c r="D37" s="132"/>
      <c r="E37" s="132"/>
      <c r="F37" s="132"/>
    </row>
    <row r="38" spans="1:6" s="124" customFormat="1">
      <c r="B38" s="112"/>
    </row>
    <row r="39" spans="1:6" s="124" customFormat="1">
      <c r="B39" s="112"/>
    </row>
    <row r="40" spans="1:6" s="124" customFormat="1">
      <c r="B40" s="112"/>
    </row>
    <row r="41" spans="1:6" s="124" customFormat="1">
      <c r="B41" s="112"/>
    </row>
    <row r="42" spans="1:6" s="124" customFormat="1">
      <c r="B42" s="112"/>
    </row>
    <row r="43" spans="1:6" s="124" customFormat="1">
      <c r="B43" s="112"/>
    </row>
    <row r="44" spans="1:6" s="124" customFormat="1">
      <c r="B44" s="112"/>
    </row>
    <row r="45" spans="1:6" s="124" customFormat="1">
      <c r="A45" s="112"/>
    </row>
    <row r="49" spans="2:2">
      <c r="B49" s="131"/>
    </row>
    <row r="51" spans="2:2">
      <c r="B51" s="131"/>
    </row>
    <row r="52" spans="2:2">
      <c r="B52" s="131"/>
    </row>
    <row r="53" spans="2:2">
      <c r="B53" s="131"/>
    </row>
    <row r="54" spans="2:2">
      <c r="B54" s="131"/>
    </row>
    <row r="55" spans="2:2">
      <c r="B55" s="131"/>
    </row>
    <row r="56" spans="2:2">
      <c r="B56" s="131"/>
    </row>
    <row r="57" spans="2:2">
      <c r="B57" s="131"/>
    </row>
    <row r="58" spans="2:2">
      <c r="B58" s="131"/>
    </row>
    <row r="59" spans="2:2">
      <c r="B59" s="132"/>
    </row>
    <row r="60" spans="2:2">
      <c r="B60" s="132"/>
    </row>
    <row r="61" spans="2:2">
      <c r="B61" s="124"/>
    </row>
    <row r="62" spans="2:2">
      <c r="B62" s="124"/>
    </row>
    <row r="63" spans="2:2">
      <c r="B63" s="124"/>
    </row>
    <row r="64" spans="2:2">
      <c r="B64" s="124"/>
    </row>
    <row r="65" spans="2:2">
      <c r="B65" s="124"/>
    </row>
    <row r="66" spans="2:2">
      <c r="B66" s="124"/>
    </row>
    <row r="67" spans="2:2">
      <c r="B67" s="124"/>
    </row>
    <row r="68" spans="2:2">
      <c r="B68" s="124"/>
    </row>
    <row r="69" spans="2:2">
      <c r="B69" s="124"/>
    </row>
    <row r="70" spans="2:2">
      <c r="B70" s="124"/>
    </row>
    <row r="71" spans="2:2">
      <c r="B71" s="124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I75"/>
  <sheetViews>
    <sheetView topLeftCell="A10" zoomScale="90" zoomScaleNormal="90" workbookViewId="0">
      <selection activeCell="F14" sqref="F14"/>
    </sheetView>
  </sheetViews>
  <sheetFormatPr defaultRowHeight="12.75"/>
  <cols>
    <col min="1" max="1" width="63.7109375" style="101" customWidth="1"/>
    <col min="2" max="2" width="13.7109375" style="101" customWidth="1"/>
    <col min="3" max="8" width="15.28515625" style="101" customWidth="1"/>
    <col min="9" max="16384" width="9.140625" style="101"/>
  </cols>
  <sheetData>
    <row r="1" spans="1:8" s="210" customFormat="1">
      <c r="G1" s="211"/>
      <c r="H1" s="211" t="s">
        <v>1453</v>
      </c>
    </row>
    <row r="2" spans="1:8">
      <c r="A2" s="501" t="s">
        <v>64</v>
      </c>
      <c r="B2" s="502"/>
      <c r="C2" s="503"/>
      <c r="D2" s="504"/>
      <c r="E2" s="505"/>
      <c r="F2" s="506"/>
      <c r="G2" s="507"/>
      <c r="H2" s="212"/>
    </row>
    <row r="3" spans="1:8">
      <c r="A3" s="501" t="str">
        <f>CONCATENATE("на ",UPPER(dfName))</f>
        <v>на ДОГОВОРЕН ФОНД "ЕФ - ПРИНСИПАЛ"</v>
      </c>
      <c r="B3" s="502"/>
      <c r="C3" s="503"/>
      <c r="D3" s="504"/>
      <c r="E3" s="505"/>
      <c r="F3" s="506"/>
      <c r="G3" s="508"/>
      <c r="H3" s="212"/>
    </row>
    <row r="4" spans="1:8">
      <c r="A4" s="505" t="str">
        <f>"за периода "&amp;TEXT(StartDate,"dd.mm.yyyy")&amp;" - "&amp;TEXT(EndDate,"dd.mm.yyyy")</f>
        <v>за периода 01.01.2020 - 30.06.2020</v>
      </c>
      <c r="B4" s="502"/>
      <c r="C4" s="503"/>
      <c r="D4" s="505"/>
      <c r="E4" s="505"/>
    </row>
    <row r="5" spans="1:8">
      <c r="A5" s="506"/>
      <c r="B5" s="509"/>
      <c r="C5" s="510"/>
      <c r="D5" s="506"/>
      <c r="E5" s="506"/>
      <c r="F5" s="511" t="s">
        <v>914</v>
      </c>
      <c r="G5" s="512">
        <f>ReportedCompletionDate</f>
        <v>44028</v>
      </c>
    </row>
    <row r="6" spans="1:8">
      <c r="A6" s="513"/>
      <c r="B6" s="213"/>
      <c r="C6" s="513"/>
      <c r="F6" s="511" t="s">
        <v>248</v>
      </c>
      <c r="G6" s="514" t="str">
        <f>authorName</f>
        <v>Ивелина Иванова</v>
      </c>
      <c r="H6" s="212"/>
    </row>
    <row r="7" spans="1:8">
      <c r="A7" s="513"/>
      <c r="B7" s="213"/>
      <c r="C7" s="513"/>
      <c r="F7" s="511" t="s">
        <v>250</v>
      </c>
      <c r="G7" s="515" t="str">
        <f>udManager</f>
        <v>Иван Овчаров</v>
      </c>
      <c r="H7" s="212"/>
    </row>
    <row r="8" spans="1:8">
      <c r="A8" s="513"/>
      <c r="C8" s="513"/>
      <c r="D8" s="516"/>
      <c r="E8" s="517"/>
      <c r="F8" s="212"/>
      <c r="G8" s="212"/>
      <c r="H8" s="518" t="s">
        <v>57</v>
      </c>
    </row>
    <row r="9" spans="1:8" ht="18" customHeight="1">
      <c r="A9" s="633" t="s">
        <v>58</v>
      </c>
      <c r="B9" s="633" t="s">
        <v>223</v>
      </c>
      <c r="C9" s="633" t="s">
        <v>3</v>
      </c>
      <c r="D9" s="633"/>
      <c r="E9" s="633"/>
      <c r="F9" s="633" t="s">
        <v>4</v>
      </c>
      <c r="G9" s="633"/>
      <c r="H9" s="633"/>
    </row>
    <row r="10" spans="1:8" ht="33" customHeight="1">
      <c r="A10" s="634"/>
      <c r="B10" s="634"/>
      <c r="C10" s="519" t="s">
        <v>59</v>
      </c>
      <c r="D10" s="519" t="s">
        <v>60</v>
      </c>
      <c r="E10" s="519" t="s">
        <v>61</v>
      </c>
      <c r="F10" s="519" t="s">
        <v>59</v>
      </c>
      <c r="G10" s="519" t="s">
        <v>60</v>
      </c>
      <c r="H10" s="519" t="s">
        <v>61</v>
      </c>
    </row>
    <row r="11" spans="1:8" s="520" customFormat="1">
      <c r="A11" s="141" t="s">
        <v>5</v>
      </c>
      <c r="B11" s="141" t="s">
        <v>162</v>
      </c>
      <c r="C11" s="141">
        <v>1</v>
      </c>
      <c r="D11" s="141">
        <v>2</v>
      </c>
      <c r="E11" s="141">
        <v>3</v>
      </c>
      <c r="F11" s="141">
        <v>4</v>
      </c>
      <c r="G11" s="141">
        <v>5</v>
      </c>
      <c r="H11" s="141">
        <v>6</v>
      </c>
    </row>
    <row r="12" spans="1:8" ht="21" customHeight="1">
      <c r="A12" s="521" t="s">
        <v>986</v>
      </c>
      <c r="B12" s="95"/>
      <c r="C12" s="522"/>
      <c r="D12" s="522"/>
      <c r="E12" s="522"/>
      <c r="F12" s="522"/>
      <c r="G12" s="522"/>
      <c r="H12" s="522"/>
    </row>
    <row r="13" spans="1:8" ht="25.5">
      <c r="A13" s="523" t="s">
        <v>987</v>
      </c>
      <c r="B13" s="95" t="s">
        <v>830</v>
      </c>
      <c r="C13" s="524">
        <v>4830000</v>
      </c>
      <c r="D13" s="524">
        <v>0</v>
      </c>
      <c r="E13" s="525">
        <f>SUM(C13:D13)</f>
        <v>4830000</v>
      </c>
      <c r="F13" s="524"/>
      <c r="G13" s="524"/>
      <c r="H13" s="525">
        <f>SUM(F13:G13)</f>
        <v>0</v>
      </c>
    </row>
    <row r="14" spans="1:8">
      <c r="A14" s="523" t="s">
        <v>956</v>
      </c>
      <c r="B14" s="95" t="s">
        <v>831</v>
      </c>
      <c r="C14" s="524"/>
      <c r="D14" s="524"/>
      <c r="E14" s="525">
        <f t="shared" ref="E14:E19" si="0">SUM(C14:D14)</f>
        <v>0</v>
      </c>
      <c r="F14" s="524"/>
      <c r="G14" s="524"/>
      <c r="H14" s="525">
        <f t="shared" ref="H14:H19" si="1">SUM(F14:G14)</f>
        <v>0</v>
      </c>
    </row>
    <row r="15" spans="1:8">
      <c r="A15" s="526" t="s">
        <v>63</v>
      </c>
      <c r="B15" s="95" t="s">
        <v>832</v>
      </c>
      <c r="C15" s="524"/>
      <c r="D15" s="524"/>
      <c r="E15" s="525">
        <f t="shared" si="0"/>
        <v>0</v>
      </c>
      <c r="F15" s="524"/>
      <c r="G15" s="524"/>
      <c r="H15" s="525">
        <f t="shared" si="1"/>
        <v>0</v>
      </c>
    </row>
    <row r="16" spans="1:8">
      <c r="A16" s="527" t="s">
        <v>957</v>
      </c>
      <c r="B16" s="95" t="s">
        <v>833</v>
      </c>
      <c r="C16" s="524"/>
      <c r="D16" s="524"/>
      <c r="E16" s="525">
        <f t="shared" si="0"/>
        <v>0</v>
      </c>
      <c r="F16" s="524"/>
      <c r="G16" s="524"/>
      <c r="H16" s="525">
        <f t="shared" si="1"/>
        <v>0</v>
      </c>
    </row>
    <row r="17" spans="1:8">
      <c r="A17" s="527" t="s">
        <v>988</v>
      </c>
      <c r="B17" s="95" t="s">
        <v>834</v>
      </c>
      <c r="C17" s="524"/>
      <c r="D17" s="524"/>
      <c r="E17" s="525">
        <f t="shared" si="0"/>
        <v>0</v>
      </c>
      <c r="F17" s="524"/>
      <c r="G17" s="524"/>
      <c r="H17" s="525">
        <f t="shared" si="1"/>
        <v>0</v>
      </c>
    </row>
    <row r="18" spans="1:8">
      <c r="A18" s="523" t="s">
        <v>984</v>
      </c>
      <c r="B18" s="95" t="s">
        <v>835</v>
      </c>
      <c r="C18" s="524"/>
      <c r="D18" s="524"/>
      <c r="E18" s="525">
        <f t="shared" si="0"/>
        <v>0</v>
      </c>
      <c r="F18" s="524"/>
      <c r="G18" s="524"/>
      <c r="H18" s="525">
        <f t="shared" si="1"/>
        <v>0</v>
      </c>
    </row>
    <row r="19" spans="1:8" ht="21" customHeight="1">
      <c r="A19" s="521" t="s">
        <v>985</v>
      </c>
      <c r="B19" s="241" t="s">
        <v>836</v>
      </c>
      <c r="C19" s="528">
        <f>SUM(C13:C14,C16:C18)</f>
        <v>4830000</v>
      </c>
      <c r="D19" s="528">
        <f>SUM(D13:D14,D16:D18)</f>
        <v>0</v>
      </c>
      <c r="E19" s="525">
        <f t="shared" si="0"/>
        <v>4830000</v>
      </c>
      <c r="F19" s="528">
        <f>SUM(F13:F14,F16:F18)</f>
        <v>0</v>
      </c>
      <c r="G19" s="528">
        <f>SUM(G13:G14,G16:G18)</f>
        <v>0</v>
      </c>
      <c r="H19" s="525">
        <f t="shared" si="1"/>
        <v>0</v>
      </c>
    </row>
    <row r="20" spans="1:8" ht="21" customHeight="1">
      <c r="A20" s="521" t="s">
        <v>123</v>
      </c>
      <c r="B20" s="95"/>
      <c r="C20" s="529"/>
      <c r="D20" s="529"/>
      <c r="E20" s="529"/>
      <c r="F20" s="529"/>
      <c r="G20" s="529"/>
      <c r="H20" s="529"/>
    </row>
    <row r="21" spans="1:8">
      <c r="A21" s="523" t="s">
        <v>958</v>
      </c>
      <c r="B21" s="95" t="s">
        <v>837</v>
      </c>
      <c r="C21" s="524">
        <v>1836653.84</v>
      </c>
      <c r="D21" s="524">
        <v>-6314530.25</v>
      </c>
      <c r="E21" s="525">
        <f>SUM(C21:D21)</f>
        <v>-4477876.41</v>
      </c>
      <c r="F21" s="524">
        <v>1829694.81</v>
      </c>
      <c r="G21" s="524">
        <v>-1794233.99</v>
      </c>
      <c r="H21" s="525">
        <f>SUM(F21:G21)</f>
        <v>35460.820000000065</v>
      </c>
    </row>
    <row r="22" spans="1:8">
      <c r="A22" s="523" t="s">
        <v>959</v>
      </c>
      <c r="B22" s="95" t="s">
        <v>838</v>
      </c>
      <c r="C22" s="524"/>
      <c r="D22" s="524"/>
      <c r="E22" s="525">
        <f t="shared" ref="E22:E29" si="2">SUM(C22:D22)</f>
        <v>0</v>
      </c>
      <c r="F22" s="524"/>
      <c r="G22" s="524"/>
      <c r="H22" s="525">
        <f t="shared" ref="H22:H29" si="3">SUM(F22:G22)</f>
        <v>0</v>
      </c>
    </row>
    <row r="23" spans="1:8">
      <c r="A23" s="530" t="s">
        <v>960</v>
      </c>
      <c r="B23" s="95" t="s">
        <v>839</v>
      </c>
      <c r="C23" s="524">
        <v>39567.69</v>
      </c>
      <c r="D23" s="524">
        <v>0</v>
      </c>
      <c r="E23" s="525">
        <f t="shared" si="2"/>
        <v>39567.69</v>
      </c>
      <c r="F23" s="524">
        <v>65543.289999999994</v>
      </c>
      <c r="G23" s="524"/>
      <c r="H23" s="525">
        <f t="shared" si="3"/>
        <v>65543.289999999994</v>
      </c>
    </row>
    <row r="24" spans="1:8">
      <c r="A24" s="523" t="s">
        <v>961</v>
      </c>
      <c r="B24" s="95" t="s">
        <v>840</v>
      </c>
      <c r="C24" s="524"/>
      <c r="D24" s="524"/>
      <c r="E24" s="525">
        <f t="shared" si="2"/>
        <v>0</v>
      </c>
      <c r="F24" s="524"/>
      <c r="G24" s="524"/>
      <c r="H24" s="525">
        <f t="shared" si="3"/>
        <v>0</v>
      </c>
    </row>
    <row r="25" spans="1:8">
      <c r="A25" s="531" t="s">
        <v>962</v>
      </c>
      <c r="B25" s="95" t="s">
        <v>841</v>
      </c>
      <c r="C25" s="524">
        <v>0</v>
      </c>
      <c r="D25" s="524">
        <v>-209651.3</v>
      </c>
      <c r="E25" s="525">
        <f t="shared" si="2"/>
        <v>-209651.3</v>
      </c>
      <c r="F25" s="524"/>
      <c r="G25" s="524">
        <v>-232674.02</v>
      </c>
      <c r="H25" s="525">
        <f t="shared" si="3"/>
        <v>-232674.02</v>
      </c>
    </row>
    <row r="26" spans="1:8">
      <c r="A26" s="531" t="s">
        <v>963</v>
      </c>
      <c r="B26" s="95" t="s">
        <v>842</v>
      </c>
      <c r="C26" s="524">
        <v>0</v>
      </c>
      <c r="D26" s="524">
        <v>-9723.1</v>
      </c>
      <c r="E26" s="525">
        <f t="shared" si="2"/>
        <v>-9723.1</v>
      </c>
      <c r="F26" s="524"/>
      <c r="G26" s="524">
        <v>-10231.24</v>
      </c>
      <c r="H26" s="525">
        <f t="shared" si="3"/>
        <v>-10231.24</v>
      </c>
    </row>
    <row r="27" spans="1:8">
      <c r="A27" s="527" t="s">
        <v>964</v>
      </c>
      <c r="B27" s="95" t="s">
        <v>843</v>
      </c>
      <c r="C27" s="524">
        <v>236.18</v>
      </c>
      <c r="D27" s="524">
        <v>-411.83</v>
      </c>
      <c r="E27" s="525">
        <f t="shared" si="2"/>
        <v>-175.64999999999998</v>
      </c>
      <c r="F27" s="524">
        <v>162.13</v>
      </c>
      <c r="G27" s="524">
        <v>-155.25</v>
      </c>
      <c r="H27" s="525">
        <f t="shared" si="3"/>
        <v>6.8799999999999955</v>
      </c>
    </row>
    <row r="28" spans="1:8">
      <c r="A28" s="523" t="s">
        <v>965</v>
      </c>
      <c r="B28" s="95" t="s">
        <v>844</v>
      </c>
      <c r="C28" s="524">
        <v>0</v>
      </c>
      <c r="D28" s="524">
        <v>-2954.62</v>
      </c>
      <c r="E28" s="525">
        <f t="shared" si="2"/>
        <v>-2954.62</v>
      </c>
      <c r="F28" s="524"/>
      <c r="G28" s="524">
        <f>-78.98-8959.51</f>
        <v>-9038.49</v>
      </c>
      <c r="H28" s="525">
        <f t="shared" si="3"/>
        <v>-9038.49</v>
      </c>
    </row>
    <row r="29" spans="1:8" ht="21" customHeight="1">
      <c r="A29" s="521" t="s">
        <v>115</v>
      </c>
      <c r="B29" s="241" t="s">
        <v>845</v>
      </c>
      <c r="C29" s="528">
        <f>SUM(C21:C28)</f>
        <v>1876457.71</v>
      </c>
      <c r="D29" s="528">
        <f>SUM(D21:D28)</f>
        <v>-6537271.0999999996</v>
      </c>
      <c r="E29" s="525">
        <f t="shared" si="2"/>
        <v>-4660813.3899999997</v>
      </c>
      <c r="F29" s="528">
        <f>SUM(F21:F28)</f>
        <v>1895400.23</v>
      </c>
      <c r="G29" s="528">
        <f>SUM(G21:G28)</f>
        <v>-2046332.99</v>
      </c>
      <c r="H29" s="525">
        <f t="shared" si="3"/>
        <v>-150932.76</v>
      </c>
    </row>
    <row r="30" spans="1:8" ht="21" customHeight="1">
      <c r="A30" s="532" t="s">
        <v>124</v>
      </c>
      <c r="B30" s="95"/>
      <c r="C30" s="529"/>
      <c r="D30" s="529"/>
      <c r="E30" s="529"/>
      <c r="F30" s="529"/>
      <c r="G30" s="529"/>
      <c r="H30" s="529"/>
    </row>
    <row r="31" spans="1:8">
      <c r="A31" s="523" t="s">
        <v>966</v>
      </c>
      <c r="B31" s="95" t="s">
        <v>846</v>
      </c>
      <c r="C31" s="524"/>
      <c r="D31" s="524"/>
      <c r="E31" s="525">
        <f>SUM(C31:D31)</f>
        <v>0</v>
      </c>
      <c r="F31" s="524"/>
      <c r="G31" s="524"/>
      <c r="H31" s="525">
        <f>SUM(F31:G31)</f>
        <v>0</v>
      </c>
    </row>
    <row r="32" spans="1:8">
      <c r="A32" s="523" t="s">
        <v>967</v>
      </c>
      <c r="B32" s="95" t="s">
        <v>847</v>
      </c>
      <c r="C32" s="524"/>
      <c r="D32" s="524"/>
      <c r="E32" s="525">
        <f>SUM(C32:D32)</f>
        <v>0</v>
      </c>
      <c r="F32" s="524"/>
      <c r="G32" s="524"/>
      <c r="H32" s="525">
        <f>SUM(F32:G32)</f>
        <v>0</v>
      </c>
    </row>
    <row r="33" spans="1:9">
      <c r="A33" s="523" t="s">
        <v>968</v>
      </c>
      <c r="B33" s="95" t="s">
        <v>848</v>
      </c>
      <c r="C33" s="524"/>
      <c r="D33" s="524"/>
      <c r="E33" s="525">
        <f>SUM(C33:D33)</f>
        <v>0</v>
      </c>
      <c r="F33" s="524"/>
      <c r="G33" s="524"/>
      <c r="H33" s="525">
        <f>SUM(F33:G33)</f>
        <v>0</v>
      </c>
    </row>
    <row r="34" spans="1:9">
      <c r="A34" s="523" t="s">
        <v>969</v>
      </c>
      <c r="B34" s="95" t="s">
        <v>849</v>
      </c>
      <c r="C34" s="524"/>
      <c r="D34" s="524"/>
      <c r="E34" s="525">
        <f>SUM(C34:D34)</f>
        <v>0</v>
      </c>
      <c r="F34" s="524"/>
      <c r="G34" s="524"/>
      <c r="H34" s="525">
        <f>SUM(F34:G34)</f>
        <v>0</v>
      </c>
    </row>
    <row r="35" spans="1:9">
      <c r="A35" s="523" t="s">
        <v>970</v>
      </c>
      <c r="B35" s="95" t="s">
        <v>850</v>
      </c>
      <c r="C35" s="524"/>
      <c r="D35" s="524"/>
      <c r="E35" s="525">
        <f>SUM(C35:D35)</f>
        <v>0</v>
      </c>
      <c r="F35" s="524"/>
      <c r="G35" s="524"/>
      <c r="H35" s="525">
        <f>SUM(F35:G35)</f>
        <v>0</v>
      </c>
    </row>
    <row r="36" spans="1:9" ht="21" customHeight="1">
      <c r="A36" s="521" t="s">
        <v>148</v>
      </c>
      <c r="B36" s="241" t="s">
        <v>851</v>
      </c>
      <c r="C36" s="528">
        <f t="shared" ref="C36:H36" si="4">SUM(C31:C35)</f>
        <v>0</v>
      </c>
      <c r="D36" s="528">
        <f t="shared" si="4"/>
        <v>0</v>
      </c>
      <c r="E36" s="528">
        <f t="shared" si="4"/>
        <v>0</v>
      </c>
      <c r="F36" s="528">
        <f t="shared" si="4"/>
        <v>0</v>
      </c>
      <c r="G36" s="528">
        <f t="shared" si="4"/>
        <v>0</v>
      </c>
      <c r="H36" s="528">
        <f t="shared" si="4"/>
        <v>0</v>
      </c>
    </row>
    <row r="37" spans="1:9" ht="21" customHeight="1">
      <c r="A37" s="521" t="s">
        <v>62</v>
      </c>
      <c r="B37" s="241" t="s">
        <v>852</v>
      </c>
      <c r="C37" s="528">
        <f t="shared" ref="C37:H37" si="5">SUM(C19+C29+C36)</f>
        <v>6706457.71</v>
      </c>
      <c r="D37" s="528">
        <f t="shared" si="5"/>
        <v>-6537271.0999999996</v>
      </c>
      <c r="E37" s="528">
        <f t="shared" si="5"/>
        <v>169186.61000000034</v>
      </c>
      <c r="F37" s="528">
        <f t="shared" si="5"/>
        <v>1895400.23</v>
      </c>
      <c r="G37" s="528">
        <f t="shared" si="5"/>
        <v>-2046332.99</v>
      </c>
      <c r="H37" s="528">
        <f t="shared" si="5"/>
        <v>-150932.76</v>
      </c>
    </row>
    <row r="38" spans="1:9">
      <c r="A38" s="521" t="s">
        <v>982</v>
      </c>
      <c r="B38" s="241" t="s">
        <v>853</v>
      </c>
      <c r="C38" s="533"/>
      <c r="D38" s="533"/>
      <c r="E38" s="534">
        <f>'1-SB'!D25</f>
        <v>1706107.1</v>
      </c>
      <c r="F38" s="528"/>
      <c r="G38" s="528"/>
      <c r="H38" s="534">
        <v>1310925.96</v>
      </c>
    </row>
    <row r="39" spans="1:9">
      <c r="A39" s="532" t="s">
        <v>983</v>
      </c>
      <c r="B39" s="241" t="s">
        <v>854</v>
      </c>
      <c r="C39" s="533"/>
      <c r="D39" s="533"/>
      <c r="E39" s="528">
        <f>SUM(E37:E38)</f>
        <v>1875293.7100000004</v>
      </c>
      <c r="F39" s="528"/>
      <c r="G39" s="528"/>
      <c r="H39" s="528">
        <f>SUM(H37:H38)</f>
        <v>1159993.2</v>
      </c>
    </row>
    <row r="40" spans="1:9">
      <c r="A40" s="526" t="s">
        <v>91</v>
      </c>
      <c r="B40" s="95" t="s">
        <v>855</v>
      </c>
      <c r="C40" s="535"/>
      <c r="D40" s="535"/>
      <c r="E40" s="524">
        <f>'1-SB'!C22</f>
        <v>1174593.71</v>
      </c>
      <c r="F40" s="525"/>
      <c r="G40" s="525"/>
      <c r="H40" s="524">
        <v>459143.2</v>
      </c>
    </row>
    <row r="41" spans="1:9">
      <c r="C41" s="536"/>
      <c r="D41" s="536"/>
      <c r="E41" s="536"/>
      <c r="F41" s="536"/>
      <c r="G41" s="536"/>
      <c r="H41" s="536"/>
      <c r="I41" s="103"/>
    </row>
    <row r="42" spans="1:9">
      <c r="C42" s="536"/>
      <c r="D42" s="536"/>
      <c r="E42" s="536"/>
      <c r="F42" s="536"/>
      <c r="G42" s="536"/>
      <c r="H42" s="536"/>
      <c r="I42" s="103"/>
    </row>
    <row r="43" spans="1:9" ht="13.5">
      <c r="A43" s="101" t="s">
        <v>1434</v>
      </c>
      <c r="C43" s="536"/>
      <c r="D43" s="536"/>
      <c r="E43" s="536"/>
      <c r="F43" s="536"/>
      <c r="G43" s="536"/>
      <c r="H43" s="536"/>
      <c r="I43" s="103"/>
    </row>
    <row r="44" spans="1:9">
      <c r="C44" s="536"/>
      <c r="D44" s="536"/>
      <c r="E44" s="536"/>
      <c r="F44" s="536"/>
      <c r="G44" s="536"/>
      <c r="H44" s="536"/>
      <c r="I44" s="103"/>
    </row>
    <row r="45" spans="1:9">
      <c r="C45" s="536"/>
      <c r="D45" s="536"/>
      <c r="E45" s="536"/>
      <c r="F45" s="536"/>
      <c r="G45" s="536"/>
      <c r="H45" s="536"/>
      <c r="I45" s="103"/>
    </row>
    <row r="46" spans="1:9">
      <c r="C46" s="536"/>
      <c r="D46" s="536"/>
      <c r="E46" s="536"/>
      <c r="F46" s="536"/>
      <c r="G46" s="536"/>
      <c r="H46" s="536"/>
      <c r="I46" s="103"/>
    </row>
    <row r="47" spans="1:9">
      <c r="C47" s="103"/>
      <c r="D47" s="103"/>
      <c r="E47" s="103"/>
      <c r="F47" s="103"/>
      <c r="G47" s="103"/>
      <c r="H47" s="103"/>
      <c r="I47" s="103"/>
    </row>
    <row r="48" spans="1:9">
      <c r="C48" s="212"/>
      <c r="D48" s="212"/>
      <c r="E48" s="212"/>
      <c r="F48" s="212"/>
      <c r="G48" s="212"/>
      <c r="H48" s="212"/>
    </row>
    <row r="49" spans="2:8">
      <c r="B49" s="102"/>
      <c r="C49" s="212"/>
      <c r="E49" s="212"/>
      <c r="F49" s="212"/>
      <c r="G49" s="212"/>
      <c r="H49" s="212"/>
    </row>
    <row r="53" spans="2:8">
      <c r="B53" s="103"/>
    </row>
    <row r="55" spans="2:8">
      <c r="B55" s="103"/>
    </row>
    <row r="56" spans="2:8">
      <c r="B56" s="103"/>
      <c r="G56" s="212"/>
    </row>
    <row r="57" spans="2:8">
      <c r="B57" s="103"/>
    </row>
    <row r="58" spans="2:8">
      <c r="B58" s="103"/>
    </row>
    <row r="59" spans="2:8">
      <c r="B59" s="103"/>
    </row>
    <row r="60" spans="2:8">
      <c r="B60" s="103"/>
    </row>
    <row r="61" spans="2:8">
      <c r="B61" s="103"/>
    </row>
    <row r="62" spans="2:8">
      <c r="B62" s="103"/>
    </row>
    <row r="63" spans="2:8">
      <c r="B63" s="104"/>
    </row>
    <row r="64" spans="2:8">
      <c r="B64" s="104"/>
    </row>
    <row r="65" spans="2:2">
      <c r="B65" s="102"/>
    </row>
    <row r="66" spans="2:2">
      <c r="B66" s="102"/>
    </row>
    <row r="67" spans="2:2">
      <c r="B67" s="102"/>
    </row>
    <row r="68" spans="2:2">
      <c r="B68" s="102"/>
    </row>
    <row r="69" spans="2:2">
      <c r="B69" s="102"/>
    </row>
    <row r="70" spans="2:2">
      <c r="B70" s="102"/>
    </row>
    <row r="71" spans="2:2">
      <c r="B71" s="102"/>
    </row>
    <row r="72" spans="2:2">
      <c r="B72" s="102"/>
    </row>
    <row r="73" spans="2:2">
      <c r="B73" s="102"/>
    </row>
    <row r="74" spans="2:2">
      <c r="B74" s="102"/>
    </row>
    <row r="75" spans="2:2">
      <c r="B75" s="102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J188"/>
  <sheetViews>
    <sheetView zoomScale="80" zoomScaleNormal="80" workbookViewId="0">
      <selection activeCell="D22" sqref="D22"/>
    </sheetView>
  </sheetViews>
  <sheetFormatPr defaultRowHeight="12.75"/>
  <cols>
    <col min="1" max="1" width="54.28515625" style="192" bestFit="1" customWidth="1"/>
    <col min="2" max="2" width="12.5703125" style="33" customWidth="1"/>
    <col min="3" max="3" width="22.7109375" style="192" customWidth="1"/>
    <col min="4" max="8" width="12.7109375" style="192" customWidth="1"/>
    <col min="9" max="9" width="13.85546875" style="192" customWidth="1"/>
    <col min="10" max="16384" width="9.140625" style="101"/>
  </cols>
  <sheetData>
    <row r="1" spans="1:10" ht="18" customHeight="1">
      <c r="G1" s="193"/>
      <c r="I1" s="237" t="s">
        <v>1454</v>
      </c>
    </row>
    <row r="2" spans="1:10" ht="18" customHeight="1">
      <c r="A2" s="83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"ЕФ - ПРИНСИПАЛ"</v>
      </c>
      <c r="B3" s="36"/>
      <c r="C3" s="34"/>
      <c r="D3" s="35"/>
      <c r="E3" s="36"/>
      <c r="F3" s="36"/>
      <c r="G3" s="194"/>
      <c r="H3" s="194"/>
      <c r="I3" s="194"/>
    </row>
    <row r="4" spans="1:10" ht="18" customHeight="1">
      <c r="A4" s="92" t="str">
        <f>"за периода "&amp;TEXT(StartDate,"dd.mm.yyyy")&amp;" - "&amp;TEXT(EndDate,"dd.mm.yyyy")</f>
        <v>за периода 01.01.2020 - 30.06.2020</v>
      </c>
      <c r="B4" s="36"/>
      <c r="C4" s="34"/>
      <c r="D4" s="36"/>
      <c r="E4" s="36"/>
      <c r="F4" s="239"/>
      <c r="G4" s="101"/>
      <c r="H4" s="101"/>
    </row>
    <row r="5" spans="1:10" ht="13.5" customHeight="1">
      <c r="A5" s="92"/>
      <c r="B5" s="36"/>
      <c r="C5" s="34"/>
      <c r="D5" s="36"/>
      <c r="E5" s="36"/>
      <c r="F5" s="239"/>
      <c r="G5" s="225" t="s">
        <v>914</v>
      </c>
      <c r="H5" s="233">
        <f>ReportedCompletionDate</f>
        <v>44028</v>
      </c>
    </row>
    <row r="6" spans="1:10" ht="13.5" customHeight="1">
      <c r="A6" s="238"/>
      <c r="C6" s="196"/>
      <c r="D6" s="197"/>
      <c r="E6" s="196"/>
      <c r="G6" s="226" t="s">
        <v>248</v>
      </c>
      <c r="H6" s="107" t="str">
        <f>authorName</f>
        <v>Ивелина Иванова</v>
      </c>
      <c r="I6" s="198"/>
    </row>
    <row r="7" spans="1:10" ht="13.5" customHeight="1">
      <c r="A7" s="195"/>
      <c r="C7" s="196"/>
      <c r="D7" s="196"/>
      <c r="E7" s="196"/>
      <c r="G7" s="226" t="s">
        <v>250</v>
      </c>
      <c r="H7" s="109" t="str">
        <f>udManager</f>
        <v>Иван Овчаров</v>
      </c>
      <c r="I7" s="199"/>
    </row>
    <row r="8" spans="1:10" ht="13.5" customHeight="1">
      <c r="A8" s="200"/>
      <c r="C8" s="200"/>
      <c r="D8" s="200"/>
      <c r="E8" s="200"/>
      <c r="F8" s="201"/>
      <c r="G8" s="201"/>
      <c r="H8" s="201"/>
      <c r="I8" s="135" t="s">
        <v>57</v>
      </c>
    </row>
    <row r="9" spans="1:10" ht="26.45" customHeight="1">
      <c r="A9" s="637" t="s">
        <v>41</v>
      </c>
      <c r="B9" s="637" t="s">
        <v>223</v>
      </c>
      <c r="C9" s="637" t="s">
        <v>45</v>
      </c>
      <c r="D9" s="635" t="s">
        <v>42</v>
      </c>
      <c r="E9" s="640"/>
      <c r="F9" s="640"/>
      <c r="G9" s="635" t="s">
        <v>43</v>
      </c>
      <c r="H9" s="636"/>
      <c r="I9" s="637" t="s">
        <v>44</v>
      </c>
      <c r="J9" s="105"/>
    </row>
    <row r="10" spans="1:10" ht="30.75" customHeight="1">
      <c r="A10" s="644"/>
      <c r="B10" s="644" t="s">
        <v>163</v>
      </c>
      <c r="C10" s="638"/>
      <c r="D10" s="637" t="s">
        <v>924</v>
      </c>
      <c r="E10" s="637" t="s">
        <v>46</v>
      </c>
      <c r="F10" s="637" t="s">
        <v>116</v>
      </c>
      <c r="G10" s="637" t="s">
        <v>47</v>
      </c>
      <c r="H10" s="637" t="s">
        <v>48</v>
      </c>
      <c r="I10" s="644"/>
      <c r="J10" s="105"/>
    </row>
    <row r="11" spans="1:10" ht="30.75" customHeight="1">
      <c r="A11" s="639"/>
      <c r="B11" s="639"/>
      <c r="C11" s="639"/>
      <c r="D11" s="643"/>
      <c r="E11" s="639"/>
      <c r="F11" s="643"/>
      <c r="G11" s="643"/>
      <c r="H11" s="643"/>
      <c r="I11" s="643"/>
      <c r="J11" s="105"/>
    </row>
    <row r="12" spans="1:10" s="203" customFormat="1" ht="15">
      <c r="A12" s="240" t="s">
        <v>5</v>
      </c>
      <c r="B12" s="94" t="s">
        <v>162</v>
      </c>
      <c r="C12" s="240">
        <v>1</v>
      </c>
      <c r="D12" s="240">
        <v>2</v>
      </c>
      <c r="E12" s="240">
        <v>3</v>
      </c>
      <c r="F12" s="240">
        <v>4</v>
      </c>
      <c r="G12" s="240">
        <v>5</v>
      </c>
      <c r="H12" s="240">
        <v>6</v>
      </c>
      <c r="I12" s="240">
        <v>7</v>
      </c>
      <c r="J12" s="202"/>
    </row>
    <row r="13" spans="1:10" s="203" customFormat="1" ht="28.5">
      <c r="A13" s="204" t="s">
        <v>95</v>
      </c>
      <c r="B13" s="82" t="s">
        <v>856</v>
      </c>
      <c r="C13" s="235">
        <v>14955277.859999999</v>
      </c>
      <c r="D13" s="235">
        <v>985830.72</v>
      </c>
      <c r="E13" s="235"/>
      <c r="F13" s="235"/>
      <c r="G13" s="235">
        <v>671698.15</v>
      </c>
      <c r="H13" s="235">
        <v>-1123478.2</v>
      </c>
      <c r="I13" s="598">
        <f>SUM(C13:H13)</f>
        <v>15489328.530000001</v>
      </c>
      <c r="J13" s="202"/>
    </row>
    <row r="14" spans="1:10" s="203" customFormat="1" ht="15">
      <c r="A14" s="204" t="s">
        <v>49</v>
      </c>
      <c r="B14" s="82" t="s">
        <v>857</v>
      </c>
      <c r="C14" s="598">
        <f>'1-SB'!H11</f>
        <v>18057772.559999999</v>
      </c>
      <c r="D14" s="598">
        <f>'1-SB'!H13</f>
        <v>1083336.02</v>
      </c>
      <c r="E14" s="598">
        <f>'1-SB'!H14</f>
        <v>0</v>
      </c>
      <c r="F14" s="598">
        <f>'1-SB'!H15</f>
        <v>0</v>
      </c>
      <c r="G14" s="598">
        <f>'1-SB'!H19+'1-SB'!H21</f>
        <v>699828.77000000014</v>
      </c>
      <c r="H14" s="598">
        <f>'1-SB'!H20+'1-SB'!H22</f>
        <v>-1123478.2</v>
      </c>
      <c r="I14" s="598">
        <f t="shared" ref="I14:I36" si="0">SUM(C14:H14)</f>
        <v>18717459.149999999</v>
      </c>
      <c r="J14" s="202"/>
    </row>
    <row r="15" spans="1:10" s="203" customFormat="1" ht="15">
      <c r="A15" s="204" t="s">
        <v>50</v>
      </c>
      <c r="B15" s="82" t="s">
        <v>858</v>
      </c>
      <c r="C15" s="599">
        <f t="shared" ref="C15:H15" si="1">SUM(C16:C17)</f>
        <v>0</v>
      </c>
      <c r="D15" s="599">
        <f t="shared" si="1"/>
        <v>0</v>
      </c>
      <c r="E15" s="599">
        <f t="shared" si="1"/>
        <v>0</v>
      </c>
      <c r="F15" s="599">
        <f t="shared" si="1"/>
        <v>0</v>
      </c>
      <c r="G15" s="599">
        <f t="shared" si="1"/>
        <v>0</v>
      </c>
      <c r="H15" s="599">
        <f t="shared" si="1"/>
        <v>0</v>
      </c>
      <c r="I15" s="598">
        <f t="shared" si="0"/>
        <v>0</v>
      </c>
      <c r="J15" s="202"/>
    </row>
    <row r="16" spans="1:10" ht="15">
      <c r="A16" s="205" t="s">
        <v>224</v>
      </c>
      <c r="B16" s="82" t="s">
        <v>859</v>
      </c>
      <c r="C16" s="236"/>
      <c r="D16" s="236"/>
      <c r="E16" s="236"/>
      <c r="F16" s="236"/>
      <c r="G16" s="236"/>
      <c r="H16" s="236"/>
      <c r="I16" s="598">
        <f t="shared" si="0"/>
        <v>0</v>
      </c>
      <c r="J16" s="105"/>
    </row>
    <row r="17" spans="1:10" ht="15">
      <c r="A17" s="205" t="s">
        <v>971</v>
      </c>
      <c r="B17" s="82" t="s">
        <v>860</v>
      </c>
      <c r="C17" s="236"/>
      <c r="D17" s="236"/>
      <c r="E17" s="236"/>
      <c r="F17" s="236"/>
      <c r="G17" s="236"/>
      <c r="H17" s="236"/>
      <c r="I17" s="598">
        <f t="shared" si="0"/>
        <v>0</v>
      </c>
      <c r="J17" s="105"/>
    </row>
    <row r="18" spans="1:10" ht="15">
      <c r="A18" s="204" t="s">
        <v>51</v>
      </c>
      <c r="B18" s="82" t="s">
        <v>861</v>
      </c>
      <c r="C18" s="599">
        <f t="shared" ref="C18:H18" si="2">C14+C15</f>
        <v>18057772.559999999</v>
      </c>
      <c r="D18" s="599">
        <f t="shared" si="2"/>
        <v>1083336.02</v>
      </c>
      <c r="E18" s="599">
        <f>E14+E15</f>
        <v>0</v>
      </c>
      <c r="F18" s="599">
        <f t="shared" si="2"/>
        <v>0</v>
      </c>
      <c r="G18" s="599">
        <f t="shared" si="2"/>
        <v>699828.77000000014</v>
      </c>
      <c r="H18" s="599">
        <f t="shared" si="2"/>
        <v>-1123478.2</v>
      </c>
      <c r="I18" s="598">
        <f t="shared" si="0"/>
        <v>18717459.149999999</v>
      </c>
      <c r="J18" s="105"/>
    </row>
    <row r="19" spans="1:10" ht="15">
      <c r="A19" s="204" t="s">
        <v>149</v>
      </c>
      <c r="B19" s="82" t="s">
        <v>862</v>
      </c>
      <c r="C19" s="599">
        <f t="shared" ref="C19:H19" si="3">SUM(C20:C21)</f>
        <v>4763547.24</v>
      </c>
      <c r="D19" s="599">
        <f t="shared" si="3"/>
        <v>66452.759999999995</v>
      </c>
      <c r="E19" s="599">
        <f t="shared" si="3"/>
        <v>0</v>
      </c>
      <c r="F19" s="599">
        <f t="shared" si="3"/>
        <v>0</v>
      </c>
      <c r="G19" s="599">
        <f t="shared" si="3"/>
        <v>0</v>
      </c>
      <c r="H19" s="599">
        <f t="shared" si="3"/>
        <v>0</v>
      </c>
      <c r="I19" s="598">
        <f t="shared" si="0"/>
        <v>4830000</v>
      </c>
      <c r="J19" s="105"/>
    </row>
    <row r="20" spans="1:10" ht="15">
      <c r="A20" s="205" t="s">
        <v>225</v>
      </c>
      <c r="B20" s="82" t="s">
        <v>863</v>
      </c>
      <c r="C20" s="236">
        <v>4763547.24</v>
      </c>
      <c r="D20" s="236">
        <v>78109.64</v>
      </c>
      <c r="E20" s="236"/>
      <c r="F20" s="236"/>
      <c r="G20" s="236"/>
      <c r="H20" s="236"/>
      <c r="I20" s="598">
        <f t="shared" si="0"/>
        <v>4841656.88</v>
      </c>
      <c r="J20" s="105"/>
    </row>
    <row r="21" spans="1:10" ht="15">
      <c r="A21" s="205" t="s">
        <v>226</v>
      </c>
      <c r="B21" s="82" t="s">
        <v>864</v>
      </c>
      <c r="C21" s="236">
        <v>0</v>
      </c>
      <c r="D21" s="236">
        <v>-11656.88</v>
      </c>
      <c r="E21" s="236"/>
      <c r="F21" s="236"/>
      <c r="G21" s="236"/>
      <c r="H21" s="236"/>
      <c r="I21" s="598">
        <f t="shared" si="0"/>
        <v>-11656.88</v>
      </c>
      <c r="J21" s="105"/>
    </row>
    <row r="22" spans="1:10" ht="15">
      <c r="A22" s="204" t="s">
        <v>52</v>
      </c>
      <c r="B22" s="82" t="s">
        <v>865</v>
      </c>
      <c r="C22" s="582"/>
      <c r="D22" s="582"/>
      <c r="E22" s="582"/>
      <c r="F22" s="582"/>
      <c r="G22" s="599">
        <f>'1-SB'!G21</f>
        <v>0</v>
      </c>
      <c r="H22" s="599">
        <f>'1-SB'!G22</f>
        <v>-404949.16</v>
      </c>
      <c r="I22" s="598">
        <f t="shared" si="0"/>
        <v>-404949.16</v>
      </c>
      <c r="J22" s="105"/>
    </row>
    <row r="23" spans="1:10" ht="15">
      <c r="A23" s="205" t="s">
        <v>53</v>
      </c>
      <c r="B23" s="82" t="s">
        <v>866</v>
      </c>
      <c r="C23" s="600">
        <f t="shared" ref="C23:H23" si="4">SUM(C24:C25)</f>
        <v>0</v>
      </c>
      <c r="D23" s="600">
        <f t="shared" si="4"/>
        <v>0</v>
      </c>
      <c r="E23" s="600">
        <f t="shared" si="4"/>
        <v>0</v>
      </c>
      <c r="F23" s="600">
        <f t="shared" si="4"/>
        <v>0</v>
      </c>
      <c r="G23" s="600">
        <f t="shared" si="4"/>
        <v>0</v>
      </c>
      <c r="H23" s="600">
        <f t="shared" si="4"/>
        <v>0</v>
      </c>
      <c r="I23" s="598">
        <f t="shared" si="0"/>
        <v>0</v>
      </c>
      <c r="J23" s="105"/>
    </row>
    <row r="24" spans="1:10" ht="15">
      <c r="A24" s="205" t="s">
        <v>227</v>
      </c>
      <c r="B24" s="82" t="s">
        <v>867</v>
      </c>
      <c r="C24" s="236"/>
      <c r="D24" s="236"/>
      <c r="E24" s="236"/>
      <c r="F24" s="236"/>
      <c r="G24" s="236"/>
      <c r="H24" s="236"/>
      <c r="I24" s="598">
        <f t="shared" si="0"/>
        <v>0</v>
      </c>
      <c r="J24" s="105"/>
    </row>
    <row r="25" spans="1:10" ht="15">
      <c r="A25" s="205" t="s">
        <v>228</v>
      </c>
      <c r="B25" s="82" t="s">
        <v>868</v>
      </c>
      <c r="C25" s="236"/>
      <c r="D25" s="236"/>
      <c r="E25" s="236"/>
      <c r="F25" s="236"/>
      <c r="G25" s="236"/>
      <c r="H25" s="236"/>
      <c r="I25" s="598">
        <f t="shared" si="0"/>
        <v>0</v>
      </c>
      <c r="J25" s="105"/>
    </row>
    <row r="26" spans="1:10" ht="15">
      <c r="A26" s="205" t="s">
        <v>54</v>
      </c>
      <c r="B26" s="82" t="s">
        <v>869</v>
      </c>
      <c r="C26" s="236"/>
      <c r="D26" s="236"/>
      <c r="E26" s="236"/>
      <c r="F26" s="236"/>
      <c r="G26" s="236"/>
      <c r="H26" s="236"/>
      <c r="I26" s="598">
        <f t="shared" si="0"/>
        <v>0</v>
      </c>
      <c r="J26" s="105"/>
    </row>
    <row r="27" spans="1:10" ht="30">
      <c r="A27" s="205" t="s">
        <v>150</v>
      </c>
      <c r="B27" s="82" t="s">
        <v>870</v>
      </c>
      <c r="C27" s="601">
        <f t="shared" ref="C27:H27" si="5">SUM(C28:C29)</f>
        <v>0</v>
      </c>
      <c r="D27" s="601">
        <f t="shared" si="5"/>
        <v>0</v>
      </c>
      <c r="E27" s="601">
        <f t="shared" si="5"/>
        <v>0</v>
      </c>
      <c r="F27" s="601">
        <f t="shared" si="5"/>
        <v>0</v>
      </c>
      <c r="G27" s="601">
        <f t="shared" si="5"/>
        <v>0</v>
      </c>
      <c r="H27" s="601">
        <f t="shared" si="5"/>
        <v>0</v>
      </c>
      <c r="I27" s="598">
        <f t="shared" si="0"/>
        <v>0</v>
      </c>
      <c r="J27" s="105"/>
    </row>
    <row r="28" spans="1:10" ht="15">
      <c r="A28" s="205" t="s">
        <v>972</v>
      </c>
      <c r="B28" s="82" t="s">
        <v>871</v>
      </c>
      <c r="C28" s="236"/>
      <c r="D28" s="236"/>
      <c r="E28" s="236"/>
      <c r="F28" s="236"/>
      <c r="G28" s="236"/>
      <c r="H28" s="236"/>
      <c r="I28" s="598">
        <f t="shared" si="0"/>
        <v>0</v>
      </c>
      <c r="J28" s="105"/>
    </row>
    <row r="29" spans="1:10" ht="15">
      <c r="A29" s="205" t="s">
        <v>973</v>
      </c>
      <c r="B29" s="82" t="s">
        <v>872</v>
      </c>
      <c r="C29" s="236"/>
      <c r="D29" s="236"/>
      <c r="E29" s="236"/>
      <c r="F29" s="236"/>
      <c r="G29" s="236"/>
      <c r="H29" s="236"/>
      <c r="I29" s="598">
        <f t="shared" si="0"/>
        <v>0</v>
      </c>
      <c r="J29" s="105"/>
    </row>
    <row r="30" spans="1:10" ht="30">
      <c r="A30" s="205" t="s">
        <v>151</v>
      </c>
      <c r="B30" s="82" t="s">
        <v>873</v>
      </c>
      <c r="C30" s="601">
        <f t="shared" ref="C30:H30" si="6">SUM(C31:C32)</f>
        <v>0</v>
      </c>
      <c r="D30" s="601">
        <f t="shared" si="6"/>
        <v>0</v>
      </c>
      <c r="E30" s="601">
        <f t="shared" si="6"/>
        <v>0</v>
      </c>
      <c r="F30" s="601">
        <f t="shared" si="6"/>
        <v>0</v>
      </c>
      <c r="G30" s="601">
        <f t="shared" si="6"/>
        <v>0</v>
      </c>
      <c r="H30" s="601">
        <f t="shared" si="6"/>
        <v>0</v>
      </c>
      <c r="I30" s="598">
        <f t="shared" si="0"/>
        <v>0</v>
      </c>
      <c r="J30" s="105"/>
    </row>
    <row r="31" spans="1:10" ht="15">
      <c r="A31" s="205" t="s">
        <v>972</v>
      </c>
      <c r="B31" s="82" t="s">
        <v>874</v>
      </c>
      <c r="C31" s="236"/>
      <c r="D31" s="236"/>
      <c r="E31" s="236"/>
      <c r="F31" s="236"/>
      <c r="G31" s="236"/>
      <c r="H31" s="236"/>
      <c r="I31" s="598">
        <f t="shared" si="0"/>
        <v>0</v>
      </c>
      <c r="J31" s="105"/>
    </row>
    <row r="32" spans="1:10" ht="15">
      <c r="A32" s="205" t="s">
        <v>973</v>
      </c>
      <c r="B32" s="82" t="s">
        <v>875</v>
      </c>
      <c r="C32" s="236"/>
      <c r="D32" s="236"/>
      <c r="E32" s="236"/>
      <c r="F32" s="236"/>
      <c r="G32" s="236"/>
      <c r="H32" s="236"/>
      <c r="I32" s="598">
        <f t="shared" si="0"/>
        <v>0</v>
      </c>
      <c r="J32" s="105"/>
    </row>
    <row r="33" spans="1:10" ht="15">
      <c r="A33" s="205" t="s">
        <v>117</v>
      </c>
      <c r="B33" s="82" t="s">
        <v>876</v>
      </c>
      <c r="C33" s="236"/>
      <c r="D33" s="236"/>
      <c r="E33" s="236"/>
      <c r="F33" s="236"/>
      <c r="G33" s="236"/>
      <c r="H33" s="236"/>
      <c r="I33" s="598">
        <f t="shared" si="0"/>
        <v>0</v>
      </c>
      <c r="J33" s="105"/>
    </row>
    <row r="34" spans="1:10" ht="15">
      <c r="A34" s="204" t="s">
        <v>55</v>
      </c>
      <c r="B34" s="82" t="s">
        <v>865</v>
      </c>
      <c r="C34" s="599">
        <f t="shared" ref="C34:H34" si="7">SUM(C18,C19,C22,C23,C26,C27,C30,C33)</f>
        <v>22821319.799999997</v>
      </c>
      <c r="D34" s="599">
        <f t="shared" si="7"/>
        <v>1149788.78</v>
      </c>
      <c r="E34" s="599">
        <f t="shared" si="7"/>
        <v>0</v>
      </c>
      <c r="F34" s="599">
        <f t="shared" si="7"/>
        <v>0</v>
      </c>
      <c r="G34" s="599">
        <f t="shared" si="7"/>
        <v>699828.77000000014</v>
      </c>
      <c r="H34" s="599">
        <f t="shared" si="7"/>
        <v>-1528427.3599999999</v>
      </c>
      <c r="I34" s="598">
        <f t="shared" si="0"/>
        <v>23142509.989999998</v>
      </c>
      <c r="J34" s="105"/>
    </row>
    <row r="35" spans="1:10" ht="15">
      <c r="A35" s="205" t="s">
        <v>126</v>
      </c>
      <c r="B35" s="82" t="s">
        <v>877</v>
      </c>
      <c r="C35" s="236"/>
      <c r="D35" s="236"/>
      <c r="E35" s="236"/>
      <c r="F35" s="236"/>
      <c r="G35" s="236"/>
      <c r="H35" s="236"/>
      <c r="I35" s="598">
        <f t="shared" si="0"/>
        <v>0</v>
      </c>
      <c r="J35" s="105"/>
    </row>
    <row r="36" spans="1:10" ht="28.5">
      <c r="A36" s="206" t="s">
        <v>56</v>
      </c>
      <c r="B36" s="82" t="s">
        <v>878</v>
      </c>
      <c r="C36" s="602">
        <f t="shared" ref="C36:H36" si="8">SUM(C34:C35)</f>
        <v>22821319.799999997</v>
      </c>
      <c r="D36" s="602">
        <f t="shared" si="8"/>
        <v>1149788.78</v>
      </c>
      <c r="E36" s="602">
        <f t="shared" si="8"/>
        <v>0</v>
      </c>
      <c r="F36" s="602">
        <f t="shared" si="8"/>
        <v>0</v>
      </c>
      <c r="G36" s="602">
        <f t="shared" si="8"/>
        <v>699828.77000000014</v>
      </c>
      <c r="H36" s="602">
        <f t="shared" si="8"/>
        <v>-1528427.3599999999</v>
      </c>
      <c r="I36" s="598">
        <f t="shared" si="0"/>
        <v>23142509.989999998</v>
      </c>
      <c r="J36" s="105"/>
    </row>
    <row r="37" spans="1:10" ht="15">
      <c r="B37" s="207"/>
      <c r="J37" s="105"/>
    </row>
    <row r="38" spans="1:10" ht="15">
      <c r="B38" s="207"/>
      <c r="J38" s="111"/>
    </row>
    <row r="39" spans="1:10" ht="39" customHeight="1">
      <c r="A39" s="641" t="s">
        <v>1435</v>
      </c>
      <c r="B39" s="642"/>
      <c r="C39" s="642"/>
      <c r="D39" s="642"/>
      <c r="E39" s="642"/>
      <c r="F39" s="642"/>
      <c r="G39" s="642"/>
      <c r="H39" s="642"/>
      <c r="I39" s="642"/>
      <c r="J39" s="111"/>
    </row>
    <row r="40" spans="1:10" ht="15">
      <c r="A40" s="282"/>
      <c r="B40" s="282"/>
      <c r="C40" s="282"/>
      <c r="D40" s="282"/>
      <c r="E40" s="282"/>
      <c r="F40" s="282"/>
      <c r="G40" s="282"/>
      <c r="H40" s="282"/>
      <c r="I40" s="209"/>
      <c r="J40" s="105"/>
    </row>
    <row r="41" spans="1:10" ht="15">
      <c r="A41" s="282"/>
      <c r="B41" s="282"/>
      <c r="C41" s="282"/>
      <c r="D41" s="282"/>
      <c r="E41" s="282"/>
      <c r="F41" s="282"/>
      <c r="G41" s="282"/>
      <c r="H41" s="282"/>
      <c r="I41" s="209"/>
      <c r="J41" s="105"/>
    </row>
    <row r="42" spans="1:10" ht="40.9" customHeight="1">
      <c r="J42" s="105"/>
    </row>
    <row r="43" spans="1:10" ht="15">
      <c r="A43" s="208"/>
      <c r="B43" s="207"/>
      <c r="C43" s="208"/>
      <c r="D43" s="208"/>
      <c r="E43" s="208"/>
      <c r="F43" s="208"/>
      <c r="G43" s="208"/>
      <c r="H43" s="208"/>
      <c r="I43" s="208"/>
      <c r="J43" s="105"/>
    </row>
    <row r="44" spans="1:10" ht="15">
      <c r="A44" s="208"/>
      <c r="B44" s="207"/>
      <c r="C44" s="208"/>
      <c r="D44" s="208"/>
      <c r="E44" s="208"/>
      <c r="F44" s="208"/>
      <c r="G44" s="208"/>
      <c r="H44" s="208"/>
      <c r="I44" s="208"/>
      <c r="J44" s="105"/>
    </row>
    <row r="45" spans="1:10" ht="15">
      <c r="A45" s="208"/>
      <c r="B45" s="207"/>
      <c r="C45" s="208"/>
      <c r="D45" s="208"/>
      <c r="E45" s="208"/>
      <c r="F45" s="208"/>
      <c r="G45" s="208"/>
      <c r="H45" s="208"/>
      <c r="I45" s="208"/>
      <c r="J45" s="105"/>
    </row>
    <row r="46" spans="1:10" ht="15">
      <c r="A46" s="208"/>
      <c r="B46" s="37"/>
      <c r="C46" s="208"/>
      <c r="D46" s="208"/>
      <c r="E46" s="208"/>
      <c r="F46" s="208"/>
      <c r="G46" s="208"/>
      <c r="H46" s="208"/>
      <c r="I46" s="208"/>
      <c r="J46" s="105"/>
    </row>
    <row r="47" spans="1:10" ht="15">
      <c r="A47" s="208"/>
      <c r="C47" s="208"/>
      <c r="D47" s="208"/>
      <c r="E47" s="208"/>
      <c r="F47" s="208"/>
      <c r="G47" s="208"/>
      <c r="H47" s="208"/>
      <c r="I47" s="208"/>
      <c r="J47" s="105"/>
    </row>
    <row r="48" spans="1:10" ht="15">
      <c r="A48" s="208"/>
      <c r="C48" s="208"/>
      <c r="D48" s="208"/>
      <c r="E48" s="208"/>
      <c r="F48" s="208"/>
      <c r="G48" s="208"/>
      <c r="H48" s="208"/>
      <c r="I48" s="208"/>
      <c r="J48" s="105"/>
    </row>
    <row r="49" spans="1:10" ht="15">
      <c r="A49" s="208"/>
      <c r="C49" s="208"/>
      <c r="D49" s="208"/>
      <c r="E49" s="208"/>
      <c r="F49" s="208"/>
      <c r="G49" s="208"/>
      <c r="H49" s="208"/>
      <c r="I49" s="208"/>
      <c r="J49" s="105"/>
    </row>
    <row r="50" spans="1:10" ht="15">
      <c r="A50" s="208"/>
      <c r="B50" s="38"/>
      <c r="C50" s="208"/>
      <c r="D50" s="208"/>
      <c r="E50" s="208"/>
      <c r="F50" s="208"/>
      <c r="G50" s="208"/>
      <c r="H50" s="208"/>
      <c r="I50" s="208"/>
      <c r="J50" s="105"/>
    </row>
    <row r="51" spans="1:10" ht="15">
      <c r="A51" s="208"/>
      <c r="C51" s="208"/>
      <c r="D51" s="208"/>
      <c r="E51" s="208"/>
      <c r="F51" s="208"/>
      <c r="G51" s="208"/>
      <c r="H51" s="208"/>
      <c r="I51" s="208"/>
      <c r="J51" s="105"/>
    </row>
    <row r="52" spans="1:10" ht="15">
      <c r="A52" s="208"/>
      <c r="B52" s="38"/>
      <c r="C52" s="208"/>
      <c r="D52" s="208"/>
      <c r="E52" s="208"/>
      <c r="F52" s="208"/>
      <c r="G52" s="208"/>
      <c r="H52" s="208"/>
      <c r="I52" s="208"/>
      <c r="J52" s="105"/>
    </row>
    <row r="53" spans="1:10" ht="15">
      <c r="A53" s="208"/>
      <c r="B53" s="38"/>
      <c r="C53" s="208"/>
      <c r="D53" s="208"/>
      <c r="E53" s="208"/>
      <c r="F53" s="208"/>
      <c r="G53" s="208"/>
      <c r="H53" s="208"/>
      <c r="I53" s="208"/>
      <c r="J53" s="105"/>
    </row>
    <row r="54" spans="1:10" ht="15">
      <c r="A54" s="208"/>
      <c r="B54" s="38"/>
      <c r="C54" s="208"/>
      <c r="D54" s="208"/>
      <c r="E54" s="208"/>
      <c r="F54" s="208"/>
      <c r="G54" s="208"/>
      <c r="H54" s="208"/>
      <c r="I54" s="208"/>
      <c r="J54" s="105"/>
    </row>
    <row r="55" spans="1:10" ht="15">
      <c r="A55" s="208"/>
      <c r="B55" s="38"/>
      <c r="C55" s="208"/>
      <c r="D55" s="208"/>
      <c r="E55" s="208"/>
      <c r="F55" s="208"/>
      <c r="G55" s="208"/>
      <c r="H55" s="208"/>
      <c r="I55" s="208"/>
      <c r="J55" s="105"/>
    </row>
    <row r="56" spans="1:10" ht="15">
      <c r="A56" s="208"/>
      <c r="B56" s="38"/>
      <c r="C56" s="208"/>
      <c r="D56" s="208"/>
      <c r="E56" s="208"/>
      <c r="F56" s="208"/>
      <c r="G56" s="208"/>
      <c r="H56" s="208"/>
      <c r="I56" s="208"/>
      <c r="J56" s="105"/>
    </row>
    <row r="57" spans="1:10" ht="15">
      <c r="A57" s="208"/>
      <c r="B57" s="38"/>
      <c r="C57" s="208"/>
      <c r="D57" s="208"/>
      <c r="E57" s="208"/>
      <c r="F57" s="208"/>
      <c r="G57" s="208"/>
      <c r="H57" s="208"/>
      <c r="I57" s="208"/>
      <c r="J57" s="105"/>
    </row>
    <row r="58" spans="1:10" ht="15">
      <c r="A58" s="208"/>
      <c r="B58" s="38"/>
      <c r="C58" s="208"/>
      <c r="D58" s="208"/>
      <c r="E58" s="208"/>
      <c r="F58" s="208"/>
      <c r="G58" s="208"/>
      <c r="H58" s="208"/>
      <c r="I58" s="208"/>
      <c r="J58" s="105"/>
    </row>
    <row r="59" spans="1:10" ht="15">
      <c r="A59" s="208"/>
      <c r="B59" s="38"/>
      <c r="C59" s="208"/>
      <c r="D59" s="208"/>
      <c r="E59" s="208"/>
      <c r="F59" s="208"/>
      <c r="G59" s="208"/>
      <c r="H59" s="208"/>
      <c r="I59" s="208"/>
      <c r="J59" s="105"/>
    </row>
    <row r="60" spans="1:10" ht="15">
      <c r="A60" s="208"/>
      <c r="B60" s="39"/>
      <c r="C60" s="208"/>
      <c r="D60" s="208"/>
      <c r="E60" s="208"/>
      <c r="F60" s="208"/>
      <c r="G60" s="208"/>
      <c r="H60" s="208"/>
      <c r="I60" s="208"/>
      <c r="J60" s="105"/>
    </row>
    <row r="61" spans="1:10" ht="15">
      <c r="A61" s="208"/>
      <c r="B61" s="39"/>
      <c r="C61" s="208"/>
      <c r="D61" s="208"/>
      <c r="E61" s="208"/>
      <c r="F61" s="208"/>
      <c r="G61" s="208"/>
      <c r="H61" s="208"/>
      <c r="I61" s="208"/>
      <c r="J61" s="105"/>
    </row>
    <row r="62" spans="1:10" ht="15">
      <c r="A62" s="208"/>
      <c r="B62" s="37"/>
      <c r="C62" s="208"/>
      <c r="D62" s="208"/>
      <c r="E62" s="208"/>
      <c r="F62" s="208"/>
      <c r="G62" s="208"/>
      <c r="H62" s="208"/>
      <c r="I62" s="208"/>
      <c r="J62" s="105"/>
    </row>
    <row r="63" spans="1:10" ht="15">
      <c r="A63" s="208"/>
      <c r="B63" s="37"/>
      <c r="C63" s="208"/>
      <c r="D63" s="208"/>
      <c r="E63" s="208"/>
      <c r="F63" s="208"/>
      <c r="G63" s="208"/>
      <c r="H63" s="208"/>
      <c r="I63" s="208"/>
      <c r="J63" s="105"/>
    </row>
    <row r="64" spans="1:10" ht="15">
      <c r="A64" s="208"/>
      <c r="B64" s="37"/>
      <c r="C64" s="208"/>
      <c r="D64" s="208"/>
      <c r="E64" s="208"/>
      <c r="F64" s="208"/>
      <c r="G64" s="208"/>
      <c r="H64" s="208"/>
      <c r="I64" s="208"/>
      <c r="J64" s="105"/>
    </row>
    <row r="65" spans="1:10" ht="15">
      <c r="A65" s="208"/>
      <c r="B65" s="37"/>
      <c r="C65" s="208"/>
      <c r="D65" s="208"/>
      <c r="E65" s="208"/>
      <c r="F65" s="208"/>
      <c r="G65" s="208"/>
      <c r="H65" s="208"/>
      <c r="I65" s="208"/>
      <c r="J65" s="105"/>
    </row>
    <row r="66" spans="1:10" ht="15">
      <c r="A66" s="208"/>
      <c r="B66" s="37"/>
      <c r="C66" s="208"/>
      <c r="D66" s="208"/>
      <c r="E66" s="208"/>
      <c r="F66" s="208"/>
      <c r="G66" s="208"/>
      <c r="H66" s="208"/>
      <c r="I66" s="208"/>
      <c r="J66" s="105"/>
    </row>
    <row r="67" spans="1:10" ht="15">
      <c r="A67" s="208"/>
      <c r="B67" s="37"/>
      <c r="C67" s="208"/>
      <c r="D67" s="208"/>
      <c r="E67" s="208"/>
      <c r="F67" s="208"/>
      <c r="G67" s="208"/>
      <c r="H67" s="208"/>
      <c r="I67" s="208"/>
      <c r="J67" s="105"/>
    </row>
    <row r="68" spans="1:10" ht="15">
      <c r="A68" s="208"/>
      <c r="B68" s="37"/>
      <c r="C68" s="208"/>
      <c r="D68" s="208"/>
      <c r="E68" s="208"/>
      <c r="F68" s="208"/>
      <c r="G68" s="208"/>
      <c r="H68" s="208"/>
      <c r="I68" s="208"/>
      <c r="J68" s="105"/>
    </row>
    <row r="69" spans="1:10" ht="15">
      <c r="A69" s="208"/>
      <c r="B69" s="37"/>
      <c r="C69" s="208"/>
      <c r="D69" s="208"/>
      <c r="E69" s="208"/>
      <c r="F69" s="208"/>
      <c r="G69" s="208"/>
      <c r="H69" s="208"/>
      <c r="I69" s="208"/>
      <c r="J69" s="105"/>
    </row>
    <row r="70" spans="1:10" ht="15">
      <c r="A70" s="208"/>
      <c r="B70" s="37"/>
      <c r="C70" s="208"/>
      <c r="D70" s="208"/>
      <c r="E70" s="208"/>
      <c r="F70" s="208"/>
      <c r="G70" s="208"/>
      <c r="H70" s="208"/>
      <c r="I70" s="208"/>
      <c r="J70" s="105"/>
    </row>
    <row r="71" spans="1:10" ht="15">
      <c r="A71" s="208"/>
      <c r="B71" s="37"/>
      <c r="C71" s="208"/>
      <c r="D71" s="208"/>
      <c r="E71" s="208"/>
      <c r="F71" s="208"/>
      <c r="G71" s="208"/>
      <c r="H71" s="208"/>
      <c r="I71" s="208"/>
      <c r="J71" s="105"/>
    </row>
    <row r="72" spans="1:10" ht="15">
      <c r="A72" s="208"/>
      <c r="B72" s="37"/>
      <c r="C72" s="208"/>
      <c r="D72" s="208"/>
      <c r="E72" s="208"/>
      <c r="F72" s="208"/>
      <c r="G72" s="208"/>
      <c r="H72" s="208"/>
      <c r="I72" s="208"/>
      <c r="J72" s="105"/>
    </row>
    <row r="73" spans="1:10" ht="15">
      <c r="A73" s="208"/>
      <c r="C73" s="208"/>
      <c r="D73" s="208"/>
      <c r="E73" s="208"/>
      <c r="F73" s="208"/>
      <c r="G73" s="208"/>
      <c r="H73" s="208"/>
      <c r="I73" s="208"/>
      <c r="J73" s="105"/>
    </row>
    <row r="74" spans="1:10" ht="15">
      <c r="A74" s="208"/>
      <c r="C74" s="208"/>
      <c r="D74" s="208"/>
      <c r="E74" s="208"/>
      <c r="F74" s="208"/>
      <c r="G74" s="208"/>
      <c r="H74" s="208"/>
      <c r="I74" s="208"/>
      <c r="J74" s="105"/>
    </row>
    <row r="75" spans="1:10" ht="15">
      <c r="A75" s="208"/>
      <c r="C75" s="208"/>
      <c r="D75" s="208"/>
      <c r="E75" s="208"/>
      <c r="F75" s="208"/>
      <c r="G75" s="208"/>
      <c r="H75" s="208"/>
      <c r="I75" s="208"/>
      <c r="J75" s="105"/>
    </row>
    <row r="76" spans="1:10" ht="15">
      <c r="A76" s="208"/>
      <c r="C76" s="208"/>
      <c r="D76" s="208"/>
      <c r="E76" s="208"/>
      <c r="F76" s="208"/>
      <c r="G76" s="208"/>
      <c r="H76" s="208"/>
      <c r="I76" s="208"/>
      <c r="J76" s="105"/>
    </row>
    <row r="77" spans="1:10" ht="15">
      <c r="A77" s="208"/>
      <c r="C77" s="208"/>
      <c r="D77" s="208"/>
      <c r="E77" s="208"/>
      <c r="F77" s="208"/>
      <c r="G77" s="208"/>
      <c r="H77" s="208"/>
      <c r="I77" s="208"/>
      <c r="J77" s="105"/>
    </row>
    <row r="78" spans="1:10" ht="15">
      <c r="A78" s="208"/>
      <c r="C78" s="208"/>
      <c r="D78" s="208"/>
      <c r="E78" s="208"/>
      <c r="F78" s="208"/>
      <c r="G78" s="208"/>
      <c r="H78" s="208"/>
      <c r="I78" s="208"/>
      <c r="J78" s="105"/>
    </row>
    <row r="79" spans="1:10" ht="15">
      <c r="A79" s="208"/>
      <c r="C79" s="208"/>
      <c r="D79" s="208"/>
      <c r="E79" s="208"/>
      <c r="F79" s="208"/>
      <c r="G79" s="208"/>
      <c r="H79" s="208"/>
      <c r="I79" s="208"/>
      <c r="J79" s="105"/>
    </row>
    <row r="80" spans="1:10" ht="15">
      <c r="A80" s="208"/>
      <c r="C80" s="208"/>
      <c r="D80" s="208"/>
      <c r="E80" s="208"/>
      <c r="F80" s="208"/>
      <c r="G80" s="208"/>
      <c r="H80" s="208"/>
      <c r="I80" s="208"/>
      <c r="J80" s="105"/>
    </row>
    <row r="81" spans="1:10" ht="15">
      <c r="A81" s="208"/>
      <c r="C81" s="208"/>
      <c r="D81" s="208"/>
      <c r="E81" s="208"/>
      <c r="F81" s="208"/>
      <c r="G81" s="208"/>
      <c r="H81" s="208"/>
      <c r="I81" s="208"/>
      <c r="J81" s="105"/>
    </row>
    <row r="82" spans="1:10" ht="15">
      <c r="A82" s="208"/>
      <c r="C82" s="208"/>
      <c r="D82" s="208"/>
      <c r="E82" s="208"/>
      <c r="F82" s="208"/>
      <c r="G82" s="208"/>
      <c r="H82" s="208"/>
      <c r="I82" s="208"/>
      <c r="J82" s="105"/>
    </row>
    <row r="83" spans="1:10" ht="15">
      <c r="A83" s="208"/>
      <c r="C83" s="208"/>
      <c r="D83" s="208"/>
      <c r="E83" s="208"/>
      <c r="F83" s="208"/>
      <c r="G83" s="208"/>
      <c r="H83" s="208"/>
      <c r="I83" s="208"/>
      <c r="J83" s="105"/>
    </row>
    <row r="84" spans="1:10" ht="15">
      <c r="A84" s="208"/>
      <c r="C84" s="208"/>
      <c r="D84" s="208"/>
      <c r="E84" s="208"/>
      <c r="F84" s="208"/>
      <c r="G84" s="208"/>
      <c r="H84" s="208"/>
      <c r="I84" s="208"/>
      <c r="J84" s="105"/>
    </row>
    <row r="85" spans="1:10" ht="15">
      <c r="A85" s="208"/>
      <c r="C85" s="208"/>
      <c r="D85" s="208"/>
      <c r="E85" s="208"/>
      <c r="F85" s="208"/>
      <c r="G85" s="208"/>
      <c r="H85" s="208"/>
      <c r="I85" s="208"/>
      <c r="J85" s="105"/>
    </row>
    <row r="86" spans="1:10" ht="15">
      <c r="A86" s="208"/>
      <c r="C86" s="208"/>
      <c r="D86" s="208"/>
      <c r="E86" s="208"/>
      <c r="F86" s="208"/>
      <c r="G86" s="208"/>
      <c r="H86" s="208"/>
      <c r="I86" s="208"/>
      <c r="J86" s="105"/>
    </row>
    <row r="87" spans="1:10" ht="15">
      <c r="A87" s="208"/>
      <c r="C87" s="208"/>
      <c r="D87" s="208"/>
      <c r="E87" s="208"/>
      <c r="F87" s="208"/>
      <c r="G87" s="208"/>
      <c r="H87" s="208"/>
      <c r="I87" s="208"/>
      <c r="J87" s="105"/>
    </row>
    <row r="88" spans="1:10" ht="15">
      <c r="A88" s="208"/>
      <c r="C88" s="208"/>
      <c r="D88" s="208"/>
      <c r="E88" s="208"/>
      <c r="F88" s="208"/>
      <c r="G88" s="208"/>
      <c r="H88" s="208"/>
      <c r="I88" s="208"/>
      <c r="J88" s="105"/>
    </row>
    <row r="89" spans="1:10" ht="15">
      <c r="A89" s="208"/>
      <c r="C89" s="208"/>
      <c r="D89" s="208"/>
      <c r="E89" s="208"/>
      <c r="F89" s="208"/>
      <c r="G89" s="208"/>
      <c r="H89" s="208"/>
      <c r="I89" s="208"/>
      <c r="J89" s="105"/>
    </row>
    <row r="90" spans="1:10" ht="15">
      <c r="A90" s="208"/>
      <c r="C90" s="208"/>
      <c r="D90" s="208"/>
      <c r="E90" s="208"/>
      <c r="F90" s="208"/>
      <c r="G90" s="208"/>
      <c r="H90" s="208"/>
      <c r="I90" s="208"/>
      <c r="J90" s="105"/>
    </row>
    <row r="91" spans="1:10" ht="15">
      <c r="A91" s="208"/>
      <c r="C91" s="208"/>
      <c r="D91" s="208"/>
      <c r="E91" s="208"/>
      <c r="F91" s="208"/>
      <c r="G91" s="208"/>
      <c r="H91" s="208"/>
      <c r="I91" s="208"/>
      <c r="J91" s="105"/>
    </row>
    <row r="92" spans="1:10" ht="15">
      <c r="A92" s="208"/>
      <c r="C92" s="208"/>
      <c r="D92" s="208"/>
      <c r="E92" s="208"/>
      <c r="F92" s="208"/>
      <c r="G92" s="208"/>
      <c r="H92" s="208"/>
      <c r="I92" s="208"/>
      <c r="J92" s="105"/>
    </row>
    <row r="93" spans="1:10" ht="15">
      <c r="A93" s="208"/>
      <c r="C93" s="208"/>
      <c r="D93" s="208"/>
      <c r="E93" s="208"/>
      <c r="F93" s="208"/>
      <c r="G93" s="208"/>
      <c r="H93" s="208"/>
      <c r="I93" s="208"/>
      <c r="J93" s="105"/>
    </row>
    <row r="94" spans="1:10" ht="15">
      <c r="A94" s="208"/>
      <c r="C94" s="208"/>
      <c r="D94" s="208"/>
      <c r="E94" s="208"/>
      <c r="F94" s="208"/>
      <c r="G94" s="208"/>
      <c r="H94" s="208"/>
      <c r="I94" s="208"/>
      <c r="J94" s="105"/>
    </row>
    <row r="95" spans="1:10" ht="15">
      <c r="A95" s="208"/>
      <c r="C95" s="208"/>
      <c r="D95" s="208"/>
      <c r="E95" s="208"/>
      <c r="F95" s="208"/>
      <c r="G95" s="208"/>
      <c r="H95" s="208"/>
      <c r="I95" s="208"/>
      <c r="J95" s="105"/>
    </row>
    <row r="96" spans="1:10" ht="15">
      <c r="A96" s="208"/>
      <c r="C96" s="208"/>
      <c r="D96" s="208"/>
      <c r="E96" s="208"/>
      <c r="F96" s="208"/>
      <c r="G96" s="208"/>
      <c r="H96" s="208"/>
      <c r="I96" s="208"/>
      <c r="J96" s="105"/>
    </row>
    <row r="97" spans="1:10" ht="15">
      <c r="A97" s="208"/>
      <c r="C97" s="208"/>
      <c r="D97" s="208"/>
      <c r="E97" s="208"/>
      <c r="F97" s="208"/>
      <c r="G97" s="208"/>
      <c r="H97" s="208"/>
      <c r="I97" s="208"/>
      <c r="J97" s="105"/>
    </row>
    <row r="98" spans="1:10" ht="15">
      <c r="A98" s="208"/>
      <c r="C98" s="208"/>
      <c r="D98" s="208"/>
      <c r="E98" s="208"/>
      <c r="F98" s="208"/>
      <c r="G98" s="208"/>
      <c r="H98" s="208"/>
      <c r="I98" s="208"/>
      <c r="J98" s="105"/>
    </row>
    <row r="99" spans="1:10" ht="15">
      <c r="A99" s="208"/>
      <c r="C99" s="208"/>
      <c r="D99" s="208"/>
      <c r="E99" s="208"/>
      <c r="F99" s="208"/>
      <c r="G99" s="208"/>
      <c r="H99" s="208"/>
      <c r="I99" s="208"/>
      <c r="J99" s="105"/>
    </row>
    <row r="100" spans="1:10" ht="15">
      <c r="A100" s="208"/>
      <c r="C100" s="208"/>
      <c r="D100" s="208"/>
      <c r="E100" s="208"/>
      <c r="F100" s="208"/>
      <c r="G100" s="208"/>
      <c r="H100" s="208"/>
      <c r="I100" s="208"/>
      <c r="J100" s="105"/>
    </row>
    <row r="101" spans="1:10" ht="15">
      <c r="A101" s="208"/>
      <c r="C101" s="208"/>
      <c r="D101" s="208"/>
      <c r="E101" s="208"/>
      <c r="F101" s="208"/>
      <c r="G101" s="208"/>
      <c r="H101" s="208"/>
      <c r="I101" s="208"/>
      <c r="J101" s="105"/>
    </row>
    <row r="102" spans="1:10" ht="15">
      <c r="A102" s="208"/>
      <c r="C102" s="208"/>
      <c r="D102" s="208"/>
      <c r="E102" s="208"/>
      <c r="F102" s="208"/>
      <c r="G102" s="208"/>
      <c r="H102" s="208"/>
      <c r="I102" s="208"/>
      <c r="J102" s="105"/>
    </row>
    <row r="103" spans="1:10" ht="15">
      <c r="A103" s="208"/>
      <c r="C103" s="208"/>
      <c r="D103" s="208"/>
      <c r="E103" s="208"/>
      <c r="F103" s="208"/>
      <c r="G103" s="208"/>
      <c r="H103" s="208"/>
      <c r="I103" s="208"/>
      <c r="J103" s="105"/>
    </row>
    <row r="104" spans="1:10" ht="15">
      <c r="A104" s="208"/>
      <c r="C104" s="208"/>
      <c r="D104" s="208"/>
      <c r="E104" s="208"/>
      <c r="F104" s="208"/>
      <c r="G104" s="208"/>
      <c r="H104" s="208"/>
      <c r="I104" s="208"/>
      <c r="J104" s="105"/>
    </row>
    <row r="105" spans="1:10" ht="15">
      <c r="A105" s="208"/>
      <c r="C105" s="208"/>
      <c r="D105" s="208"/>
      <c r="E105" s="208"/>
      <c r="F105" s="208"/>
      <c r="G105" s="208"/>
      <c r="H105" s="208"/>
      <c r="I105" s="208"/>
      <c r="J105" s="105"/>
    </row>
    <row r="106" spans="1:10" ht="15">
      <c r="A106" s="208"/>
      <c r="C106" s="208"/>
      <c r="D106" s="208"/>
      <c r="E106" s="208"/>
      <c r="F106" s="208"/>
      <c r="G106" s="208"/>
      <c r="H106" s="208"/>
      <c r="I106" s="208"/>
      <c r="J106" s="105"/>
    </row>
    <row r="107" spans="1:10" ht="15">
      <c r="A107" s="208"/>
      <c r="C107" s="208"/>
      <c r="D107" s="208"/>
      <c r="E107" s="208"/>
      <c r="F107" s="208"/>
      <c r="G107" s="208"/>
      <c r="H107" s="208"/>
      <c r="I107" s="208"/>
      <c r="J107" s="105"/>
    </row>
    <row r="108" spans="1:10" ht="15">
      <c r="A108" s="208"/>
      <c r="C108" s="208"/>
      <c r="D108" s="208"/>
      <c r="E108" s="208"/>
      <c r="F108" s="208"/>
      <c r="G108" s="208"/>
      <c r="H108" s="208"/>
      <c r="I108" s="208"/>
      <c r="J108" s="105"/>
    </row>
    <row r="109" spans="1:10" ht="15">
      <c r="A109" s="208"/>
      <c r="C109" s="208"/>
      <c r="D109" s="208"/>
      <c r="E109" s="208"/>
      <c r="F109" s="208"/>
      <c r="G109" s="208"/>
      <c r="H109" s="208"/>
      <c r="I109" s="208"/>
      <c r="J109" s="105"/>
    </row>
    <row r="110" spans="1:10" ht="15">
      <c r="A110" s="208"/>
      <c r="C110" s="208"/>
      <c r="D110" s="208"/>
      <c r="E110" s="208"/>
      <c r="F110" s="208"/>
      <c r="G110" s="208"/>
      <c r="H110" s="208"/>
      <c r="I110" s="208"/>
      <c r="J110" s="105"/>
    </row>
    <row r="111" spans="1:10" ht="15">
      <c r="A111" s="208"/>
      <c r="C111" s="208"/>
      <c r="D111" s="208"/>
      <c r="E111" s="208"/>
      <c r="F111" s="208"/>
      <c r="G111" s="208"/>
      <c r="H111" s="208"/>
      <c r="I111" s="208"/>
      <c r="J111" s="105"/>
    </row>
    <row r="112" spans="1:10" ht="15">
      <c r="A112" s="208"/>
      <c r="C112" s="208"/>
      <c r="D112" s="208"/>
      <c r="E112" s="208"/>
      <c r="F112" s="208"/>
      <c r="G112" s="208"/>
      <c r="H112" s="208"/>
      <c r="I112" s="208"/>
      <c r="J112" s="105"/>
    </row>
    <row r="113" spans="1:10" ht="15">
      <c r="A113" s="208"/>
      <c r="C113" s="208"/>
      <c r="D113" s="208"/>
      <c r="E113" s="208"/>
      <c r="F113" s="208"/>
      <c r="G113" s="208"/>
      <c r="H113" s="208"/>
      <c r="I113" s="208"/>
      <c r="J113" s="105"/>
    </row>
    <row r="114" spans="1:10" ht="15">
      <c r="A114" s="208"/>
      <c r="C114" s="208"/>
      <c r="D114" s="208"/>
      <c r="E114" s="208"/>
      <c r="F114" s="208"/>
      <c r="G114" s="208"/>
      <c r="H114" s="208"/>
      <c r="I114" s="208"/>
      <c r="J114" s="105"/>
    </row>
    <row r="115" spans="1:10" ht="15">
      <c r="A115" s="208"/>
      <c r="C115" s="208"/>
      <c r="D115" s="208"/>
      <c r="E115" s="208"/>
      <c r="F115" s="208"/>
      <c r="G115" s="208"/>
      <c r="H115" s="208"/>
      <c r="I115" s="208"/>
      <c r="J115" s="105"/>
    </row>
    <row r="116" spans="1:10" ht="15">
      <c r="A116" s="208"/>
      <c r="C116" s="208"/>
      <c r="D116" s="208"/>
      <c r="E116" s="208"/>
      <c r="F116" s="208"/>
      <c r="G116" s="208"/>
      <c r="H116" s="208"/>
      <c r="I116" s="208"/>
      <c r="J116" s="105"/>
    </row>
    <row r="117" spans="1:10" ht="15">
      <c r="A117" s="208"/>
      <c r="C117" s="208"/>
      <c r="D117" s="208"/>
      <c r="E117" s="208"/>
      <c r="F117" s="208"/>
      <c r="G117" s="208"/>
      <c r="H117" s="208"/>
      <c r="I117" s="208"/>
      <c r="J117" s="105"/>
    </row>
    <row r="118" spans="1:10" ht="15">
      <c r="A118" s="208"/>
      <c r="C118" s="208"/>
      <c r="D118" s="208"/>
      <c r="E118" s="208"/>
      <c r="F118" s="208"/>
      <c r="G118" s="208"/>
      <c r="H118" s="208"/>
      <c r="I118" s="208"/>
      <c r="J118" s="105"/>
    </row>
    <row r="119" spans="1:10" ht="15">
      <c r="A119" s="208"/>
      <c r="C119" s="208"/>
      <c r="D119" s="208"/>
      <c r="E119" s="208"/>
      <c r="F119" s="208"/>
      <c r="G119" s="208"/>
      <c r="H119" s="208"/>
      <c r="I119" s="208"/>
      <c r="J119" s="105"/>
    </row>
    <row r="120" spans="1:10" ht="15">
      <c r="A120" s="208"/>
      <c r="C120" s="208"/>
      <c r="D120" s="208"/>
      <c r="E120" s="208"/>
      <c r="F120" s="208"/>
      <c r="G120" s="208"/>
      <c r="H120" s="208"/>
      <c r="I120" s="208"/>
      <c r="J120" s="105"/>
    </row>
    <row r="121" spans="1:10" ht="15">
      <c r="A121" s="208"/>
      <c r="C121" s="208"/>
      <c r="D121" s="208"/>
      <c r="E121" s="208"/>
      <c r="F121" s="208"/>
      <c r="G121" s="208"/>
      <c r="H121" s="208"/>
      <c r="I121" s="208"/>
      <c r="J121" s="105"/>
    </row>
    <row r="122" spans="1:10" ht="15">
      <c r="A122" s="208"/>
      <c r="C122" s="208"/>
      <c r="D122" s="208"/>
      <c r="E122" s="208"/>
      <c r="F122" s="208"/>
      <c r="G122" s="208"/>
      <c r="H122" s="208"/>
      <c r="I122" s="208"/>
      <c r="J122" s="105"/>
    </row>
    <row r="123" spans="1:10" ht="15">
      <c r="A123" s="208"/>
      <c r="C123" s="208"/>
      <c r="D123" s="208"/>
      <c r="E123" s="208"/>
      <c r="F123" s="208"/>
      <c r="G123" s="208"/>
      <c r="H123" s="208"/>
      <c r="I123" s="208"/>
      <c r="J123" s="105"/>
    </row>
    <row r="124" spans="1:10" ht="15">
      <c r="A124" s="208"/>
      <c r="C124" s="208"/>
      <c r="D124" s="208"/>
      <c r="E124" s="208"/>
      <c r="F124" s="208"/>
      <c r="G124" s="208"/>
      <c r="H124" s="208"/>
      <c r="I124" s="208"/>
      <c r="J124" s="105"/>
    </row>
    <row r="125" spans="1:10" ht="15">
      <c r="A125" s="208"/>
      <c r="C125" s="208"/>
      <c r="D125" s="208"/>
      <c r="E125" s="208"/>
      <c r="F125" s="208"/>
      <c r="G125" s="208"/>
      <c r="H125" s="208"/>
      <c r="I125" s="208"/>
      <c r="J125" s="105"/>
    </row>
    <row r="126" spans="1:10" ht="15">
      <c r="A126" s="208"/>
      <c r="C126" s="208"/>
      <c r="D126" s="208"/>
      <c r="E126" s="208"/>
      <c r="F126" s="208"/>
      <c r="G126" s="208"/>
      <c r="H126" s="208"/>
      <c r="I126" s="208"/>
      <c r="J126" s="105"/>
    </row>
    <row r="127" spans="1:10" ht="15">
      <c r="A127" s="208"/>
      <c r="C127" s="208"/>
      <c r="D127" s="208"/>
      <c r="E127" s="208"/>
      <c r="F127" s="208"/>
      <c r="G127" s="208"/>
      <c r="H127" s="208"/>
      <c r="I127" s="208"/>
      <c r="J127" s="105"/>
    </row>
    <row r="128" spans="1:10" ht="15">
      <c r="A128" s="208"/>
      <c r="C128" s="208"/>
      <c r="D128" s="208"/>
      <c r="E128" s="208"/>
      <c r="F128" s="208"/>
      <c r="G128" s="208"/>
      <c r="H128" s="208"/>
      <c r="I128" s="208"/>
      <c r="J128" s="105"/>
    </row>
    <row r="129" spans="1:10" ht="15">
      <c r="A129" s="208"/>
      <c r="C129" s="208"/>
      <c r="D129" s="208"/>
      <c r="E129" s="208"/>
      <c r="F129" s="208"/>
      <c r="G129" s="208"/>
      <c r="H129" s="208"/>
      <c r="I129" s="208"/>
      <c r="J129" s="105"/>
    </row>
    <row r="130" spans="1:10" ht="15">
      <c r="A130" s="208"/>
      <c r="C130" s="208"/>
      <c r="D130" s="208"/>
      <c r="E130" s="208"/>
      <c r="F130" s="208"/>
      <c r="G130" s="208"/>
      <c r="H130" s="208"/>
      <c r="I130" s="208"/>
      <c r="J130" s="105"/>
    </row>
    <row r="131" spans="1:10" ht="15">
      <c r="A131" s="208"/>
      <c r="C131" s="208"/>
      <c r="D131" s="208"/>
      <c r="E131" s="208"/>
      <c r="F131" s="208"/>
      <c r="G131" s="208"/>
      <c r="H131" s="208"/>
      <c r="I131" s="208"/>
      <c r="J131" s="105"/>
    </row>
    <row r="132" spans="1:10" ht="15">
      <c r="A132" s="208"/>
      <c r="C132" s="208"/>
      <c r="D132" s="208"/>
      <c r="E132" s="208"/>
      <c r="F132" s="208"/>
      <c r="G132" s="208"/>
      <c r="H132" s="208"/>
      <c r="I132" s="208"/>
      <c r="J132" s="105"/>
    </row>
    <row r="133" spans="1:10" ht="15">
      <c r="A133" s="208"/>
      <c r="C133" s="208"/>
      <c r="D133" s="208"/>
      <c r="E133" s="208"/>
      <c r="F133" s="208"/>
      <c r="G133" s="208"/>
      <c r="H133" s="208"/>
      <c r="I133" s="208"/>
      <c r="J133" s="105"/>
    </row>
    <row r="134" spans="1:10" ht="15">
      <c r="A134" s="208"/>
      <c r="C134" s="208"/>
      <c r="D134" s="208"/>
      <c r="E134" s="208"/>
      <c r="F134" s="208"/>
      <c r="G134" s="208"/>
      <c r="H134" s="208"/>
      <c r="I134" s="208"/>
      <c r="J134" s="105"/>
    </row>
    <row r="135" spans="1:10" ht="15">
      <c r="A135" s="208"/>
      <c r="C135" s="208"/>
      <c r="D135" s="208"/>
      <c r="E135" s="208"/>
      <c r="F135" s="208"/>
      <c r="G135" s="208"/>
      <c r="H135" s="208"/>
      <c r="I135" s="208"/>
      <c r="J135" s="105"/>
    </row>
    <row r="136" spans="1:10" ht="15">
      <c r="A136" s="208"/>
      <c r="C136" s="208"/>
      <c r="D136" s="208"/>
      <c r="E136" s="208"/>
      <c r="F136" s="208"/>
      <c r="G136" s="208"/>
      <c r="H136" s="208"/>
      <c r="I136" s="208"/>
      <c r="J136" s="105"/>
    </row>
    <row r="137" spans="1:10" ht="15">
      <c r="A137" s="208"/>
      <c r="C137" s="208"/>
      <c r="D137" s="208"/>
      <c r="E137" s="208"/>
      <c r="F137" s="208"/>
      <c r="G137" s="208"/>
      <c r="H137" s="208"/>
      <c r="I137" s="208"/>
      <c r="J137" s="105"/>
    </row>
    <row r="138" spans="1:10" ht="15">
      <c r="A138" s="208"/>
      <c r="C138" s="208"/>
      <c r="D138" s="208"/>
      <c r="E138" s="208"/>
      <c r="F138" s="208"/>
      <c r="G138" s="208"/>
      <c r="H138" s="208"/>
      <c r="I138" s="208"/>
      <c r="J138" s="105"/>
    </row>
    <row r="139" spans="1:10" ht="15">
      <c r="A139" s="208"/>
      <c r="C139" s="208"/>
      <c r="D139" s="208"/>
      <c r="E139" s="208"/>
      <c r="F139" s="208"/>
      <c r="G139" s="208"/>
      <c r="H139" s="208"/>
      <c r="I139" s="208"/>
      <c r="J139" s="105"/>
    </row>
    <row r="140" spans="1:10" ht="15">
      <c r="A140" s="208"/>
      <c r="C140" s="208"/>
      <c r="D140" s="208"/>
      <c r="E140" s="208"/>
      <c r="F140" s="208"/>
      <c r="G140" s="208"/>
      <c r="H140" s="208"/>
      <c r="I140" s="208"/>
      <c r="J140" s="105"/>
    </row>
    <row r="141" spans="1:10" ht="15">
      <c r="A141" s="208"/>
      <c r="C141" s="208"/>
      <c r="D141" s="208"/>
      <c r="E141" s="208"/>
      <c r="F141" s="208"/>
      <c r="G141" s="208"/>
      <c r="H141" s="208"/>
      <c r="I141" s="208"/>
      <c r="J141" s="105"/>
    </row>
    <row r="142" spans="1:10" ht="15">
      <c r="A142" s="208"/>
      <c r="C142" s="208"/>
      <c r="D142" s="208"/>
      <c r="E142" s="208"/>
      <c r="F142" s="208"/>
      <c r="G142" s="208"/>
      <c r="H142" s="208"/>
      <c r="I142" s="208"/>
      <c r="J142" s="105"/>
    </row>
    <row r="143" spans="1:10" ht="15">
      <c r="A143" s="208"/>
      <c r="C143" s="208"/>
      <c r="D143" s="208"/>
      <c r="E143" s="208"/>
      <c r="F143" s="208"/>
      <c r="G143" s="208"/>
      <c r="H143" s="208"/>
      <c r="I143" s="208"/>
      <c r="J143" s="105"/>
    </row>
    <row r="144" spans="1:10" ht="15">
      <c r="A144" s="208"/>
      <c r="C144" s="208"/>
      <c r="D144" s="208"/>
      <c r="E144" s="208"/>
      <c r="F144" s="208"/>
      <c r="G144" s="208"/>
      <c r="H144" s="208"/>
      <c r="I144" s="208"/>
      <c r="J144" s="105"/>
    </row>
    <row r="145" spans="1:10" ht="15">
      <c r="A145" s="208"/>
      <c r="C145" s="208"/>
      <c r="D145" s="208"/>
      <c r="E145" s="208"/>
      <c r="F145" s="208"/>
      <c r="G145" s="208"/>
      <c r="H145" s="208"/>
      <c r="I145" s="208"/>
      <c r="J145" s="105"/>
    </row>
    <row r="146" spans="1:10" ht="15">
      <c r="A146" s="208"/>
      <c r="C146" s="208"/>
      <c r="D146" s="208"/>
      <c r="E146" s="208"/>
      <c r="F146" s="208"/>
      <c r="G146" s="208"/>
      <c r="H146" s="208"/>
      <c r="I146" s="208"/>
      <c r="J146" s="105"/>
    </row>
    <row r="147" spans="1:10" ht="15">
      <c r="A147" s="208"/>
      <c r="C147" s="208"/>
      <c r="D147" s="208"/>
      <c r="E147" s="208"/>
      <c r="F147" s="208"/>
      <c r="G147" s="208"/>
      <c r="H147" s="208"/>
      <c r="I147" s="208"/>
      <c r="J147" s="105"/>
    </row>
    <row r="148" spans="1:10" ht="15">
      <c r="A148" s="208"/>
      <c r="C148" s="208"/>
      <c r="D148" s="208"/>
      <c r="E148" s="208"/>
      <c r="F148" s="208"/>
      <c r="G148" s="208"/>
      <c r="H148" s="208"/>
      <c r="I148" s="208"/>
      <c r="J148" s="105"/>
    </row>
    <row r="149" spans="1:10" ht="15">
      <c r="A149" s="208"/>
      <c r="C149" s="208"/>
      <c r="D149" s="208"/>
      <c r="E149" s="208"/>
      <c r="F149" s="208"/>
      <c r="G149" s="208"/>
      <c r="H149" s="208"/>
      <c r="I149" s="208"/>
      <c r="J149" s="105"/>
    </row>
    <row r="150" spans="1:10" ht="15">
      <c r="A150" s="208"/>
      <c r="C150" s="208"/>
      <c r="D150" s="208"/>
      <c r="E150" s="208"/>
      <c r="F150" s="208"/>
      <c r="G150" s="208"/>
      <c r="H150" s="208"/>
      <c r="I150" s="208"/>
      <c r="J150" s="105"/>
    </row>
    <row r="151" spans="1:10" ht="15">
      <c r="A151" s="208"/>
      <c r="C151" s="208"/>
      <c r="D151" s="208"/>
      <c r="E151" s="208"/>
      <c r="F151" s="208"/>
      <c r="G151" s="208"/>
      <c r="H151" s="208"/>
      <c r="I151" s="208"/>
      <c r="J151" s="105"/>
    </row>
    <row r="152" spans="1:10" ht="15">
      <c r="A152" s="208"/>
      <c r="C152" s="208"/>
      <c r="D152" s="208"/>
      <c r="E152" s="208"/>
      <c r="F152" s="208"/>
      <c r="G152" s="208"/>
      <c r="H152" s="208"/>
      <c r="I152" s="208"/>
      <c r="J152" s="105"/>
    </row>
    <row r="153" spans="1:10" ht="15">
      <c r="A153" s="208"/>
      <c r="C153" s="208"/>
      <c r="D153" s="208"/>
      <c r="E153" s="208"/>
      <c r="F153" s="208"/>
      <c r="G153" s="208"/>
      <c r="H153" s="208"/>
      <c r="I153" s="208"/>
      <c r="J153" s="105"/>
    </row>
    <row r="154" spans="1:10" ht="15">
      <c r="A154" s="208"/>
      <c r="C154" s="208"/>
      <c r="D154" s="208"/>
      <c r="E154" s="208"/>
      <c r="F154" s="208"/>
      <c r="G154" s="208"/>
      <c r="H154" s="208"/>
      <c r="I154" s="208"/>
      <c r="J154" s="105"/>
    </row>
    <row r="155" spans="1:10" ht="15">
      <c r="A155" s="208"/>
      <c r="C155" s="208"/>
      <c r="D155" s="208"/>
      <c r="E155" s="208"/>
      <c r="F155" s="208"/>
      <c r="G155" s="208"/>
      <c r="H155" s="208"/>
      <c r="I155" s="208"/>
      <c r="J155" s="105"/>
    </row>
    <row r="156" spans="1:10" ht="15">
      <c r="A156" s="208"/>
      <c r="C156" s="208"/>
      <c r="D156" s="208"/>
      <c r="E156" s="208"/>
      <c r="F156" s="208"/>
      <c r="G156" s="208"/>
      <c r="H156" s="208"/>
      <c r="I156" s="208"/>
      <c r="J156" s="105"/>
    </row>
    <row r="157" spans="1:10" ht="15">
      <c r="A157" s="208"/>
      <c r="C157" s="208"/>
      <c r="D157" s="208"/>
      <c r="E157" s="208"/>
      <c r="F157" s="208"/>
      <c r="G157" s="208"/>
      <c r="H157" s="208"/>
      <c r="I157" s="208"/>
      <c r="J157" s="105"/>
    </row>
    <row r="158" spans="1:10" ht="15">
      <c r="A158" s="208"/>
      <c r="C158" s="208"/>
      <c r="D158" s="208"/>
      <c r="E158" s="208"/>
      <c r="F158" s="208"/>
      <c r="G158" s="208"/>
      <c r="H158" s="208"/>
      <c r="I158" s="208"/>
      <c r="J158" s="105"/>
    </row>
    <row r="159" spans="1:10" ht="15">
      <c r="A159" s="208"/>
      <c r="C159" s="208"/>
      <c r="D159" s="208"/>
      <c r="E159" s="208"/>
      <c r="F159" s="208"/>
      <c r="G159" s="208"/>
      <c r="H159" s="208"/>
      <c r="I159" s="208"/>
      <c r="J159" s="105"/>
    </row>
    <row r="160" spans="1:10" ht="15">
      <c r="A160" s="208"/>
      <c r="C160" s="208"/>
      <c r="D160" s="208"/>
      <c r="E160" s="208"/>
      <c r="F160" s="208"/>
      <c r="G160" s="208"/>
      <c r="H160" s="208"/>
      <c r="I160" s="208"/>
      <c r="J160" s="105"/>
    </row>
    <row r="161" spans="1:10" ht="15">
      <c r="A161" s="208"/>
      <c r="C161" s="208"/>
      <c r="D161" s="208"/>
      <c r="E161" s="208"/>
      <c r="F161" s="208"/>
      <c r="G161" s="208"/>
      <c r="H161" s="208"/>
      <c r="I161" s="208"/>
      <c r="J161" s="105"/>
    </row>
    <row r="162" spans="1:10" ht="15">
      <c r="A162" s="208"/>
      <c r="C162" s="208"/>
      <c r="D162" s="208"/>
      <c r="E162" s="208"/>
      <c r="F162" s="208"/>
      <c r="G162" s="208"/>
      <c r="H162" s="208"/>
      <c r="I162" s="208"/>
      <c r="J162" s="105"/>
    </row>
    <row r="163" spans="1:10" ht="15">
      <c r="A163" s="208"/>
      <c r="C163" s="208"/>
      <c r="D163" s="208"/>
      <c r="E163" s="208"/>
      <c r="F163" s="208"/>
      <c r="G163" s="208"/>
      <c r="H163" s="208"/>
      <c r="I163" s="208"/>
      <c r="J163" s="105"/>
    </row>
    <row r="164" spans="1:10" ht="15">
      <c r="A164" s="208"/>
      <c r="C164" s="208"/>
      <c r="D164" s="208"/>
      <c r="E164" s="208"/>
      <c r="F164" s="208"/>
      <c r="G164" s="208"/>
      <c r="H164" s="208"/>
      <c r="I164" s="208"/>
      <c r="J164" s="105"/>
    </row>
    <row r="165" spans="1:10" ht="15">
      <c r="A165" s="208"/>
      <c r="C165" s="208"/>
      <c r="D165" s="208"/>
      <c r="E165" s="208"/>
      <c r="F165" s="208"/>
      <c r="G165" s="208"/>
      <c r="H165" s="208"/>
      <c r="I165" s="208"/>
      <c r="J165" s="105"/>
    </row>
    <row r="166" spans="1:10" ht="15">
      <c r="A166" s="208"/>
      <c r="C166" s="208"/>
      <c r="D166" s="208"/>
      <c r="E166" s="208"/>
      <c r="F166" s="208"/>
      <c r="G166" s="208"/>
      <c r="H166" s="208"/>
      <c r="I166" s="208"/>
      <c r="J166" s="105"/>
    </row>
    <row r="167" spans="1:10" ht="15">
      <c r="A167" s="208"/>
      <c r="C167" s="208"/>
      <c r="D167" s="208"/>
      <c r="E167" s="208"/>
      <c r="F167" s="208"/>
      <c r="G167" s="208"/>
      <c r="H167" s="208"/>
      <c r="I167" s="208"/>
      <c r="J167" s="105"/>
    </row>
    <row r="168" spans="1:10" ht="15">
      <c r="A168" s="208"/>
      <c r="C168" s="208"/>
      <c r="D168" s="208"/>
      <c r="E168" s="208"/>
      <c r="F168" s="208"/>
      <c r="G168" s="208"/>
      <c r="H168" s="208"/>
      <c r="I168" s="208"/>
      <c r="J168" s="105"/>
    </row>
    <row r="169" spans="1:10" ht="15">
      <c r="A169" s="208"/>
      <c r="C169" s="208"/>
      <c r="D169" s="208"/>
      <c r="E169" s="208"/>
      <c r="F169" s="208"/>
      <c r="G169" s="208"/>
      <c r="H169" s="208"/>
      <c r="I169" s="208"/>
      <c r="J169" s="105"/>
    </row>
    <row r="170" spans="1:10" ht="15">
      <c r="A170" s="208"/>
      <c r="C170" s="208"/>
      <c r="D170" s="208"/>
      <c r="E170" s="208"/>
      <c r="F170" s="208"/>
      <c r="G170" s="208"/>
      <c r="H170" s="208"/>
      <c r="I170" s="208"/>
      <c r="J170" s="105"/>
    </row>
    <row r="171" spans="1:10" ht="15">
      <c r="A171" s="208"/>
      <c r="C171" s="208"/>
      <c r="D171" s="208"/>
      <c r="E171" s="208"/>
      <c r="F171" s="208"/>
      <c r="G171" s="208"/>
      <c r="H171" s="208"/>
      <c r="I171" s="208"/>
      <c r="J171" s="105"/>
    </row>
    <row r="172" spans="1:10" ht="15">
      <c r="A172" s="208"/>
      <c r="C172" s="208"/>
      <c r="D172" s="208"/>
      <c r="E172" s="208"/>
      <c r="F172" s="208"/>
      <c r="G172" s="208"/>
      <c r="H172" s="208"/>
      <c r="I172" s="208"/>
      <c r="J172" s="105"/>
    </row>
    <row r="173" spans="1:10" ht="15">
      <c r="A173" s="208"/>
      <c r="C173" s="208"/>
      <c r="D173" s="208"/>
      <c r="E173" s="208"/>
      <c r="F173" s="208"/>
      <c r="G173" s="208"/>
      <c r="H173" s="208"/>
      <c r="I173" s="208"/>
      <c r="J173" s="105"/>
    </row>
    <row r="174" spans="1:10" ht="15">
      <c r="A174" s="208"/>
      <c r="C174" s="208"/>
      <c r="D174" s="208"/>
      <c r="E174" s="208"/>
      <c r="F174" s="208"/>
      <c r="G174" s="208"/>
      <c r="H174" s="208"/>
      <c r="I174" s="208"/>
      <c r="J174" s="105"/>
    </row>
    <row r="175" spans="1:10" ht="15">
      <c r="A175" s="208"/>
      <c r="C175" s="208"/>
      <c r="D175" s="208"/>
      <c r="E175" s="208"/>
      <c r="F175" s="208"/>
      <c r="G175" s="208"/>
      <c r="H175" s="208"/>
      <c r="I175" s="208"/>
      <c r="J175" s="105"/>
    </row>
    <row r="176" spans="1:10" ht="15">
      <c r="A176" s="208"/>
      <c r="C176" s="208"/>
      <c r="D176" s="208"/>
      <c r="E176" s="208"/>
      <c r="F176" s="208"/>
      <c r="G176" s="208"/>
      <c r="H176" s="208"/>
      <c r="I176" s="208"/>
      <c r="J176" s="105"/>
    </row>
    <row r="177" spans="1:10" ht="15">
      <c r="A177" s="208"/>
      <c r="C177" s="208"/>
      <c r="D177" s="208"/>
      <c r="E177" s="208"/>
      <c r="F177" s="208"/>
      <c r="G177" s="208"/>
      <c r="H177" s="208"/>
      <c r="I177" s="208"/>
      <c r="J177" s="105"/>
    </row>
    <row r="178" spans="1:10" ht="15">
      <c r="A178" s="208"/>
      <c r="C178" s="208"/>
      <c r="D178" s="208"/>
      <c r="E178" s="208"/>
      <c r="F178" s="208"/>
      <c r="G178" s="208"/>
      <c r="H178" s="208"/>
      <c r="I178" s="208"/>
      <c r="J178" s="105"/>
    </row>
    <row r="179" spans="1:10" ht="15">
      <c r="A179" s="208"/>
      <c r="C179" s="208"/>
      <c r="D179" s="208"/>
      <c r="E179" s="208"/>
      <c r="F179" s="208"/>
      <c r="G179" s="208"/>
      <c r="H179" s="208"/>
      <c r="I179" s="208"/>
      <c r="J179" s="105"/>
    </row>
    <row r="180" spans="1:10" ht="15">
      <c r="A180" s="208"/>
      <c r="C180" s="208"/>
      <c r="D180" s="208"/>
      <c r="E180" s="208"/>
      <c r="F180" s="208"/>
      <c r="G180" s="208"/>
      <c r="H180" s="208"/>
      <c r="I180" s="208"/>
      <c r="J180" s="105"/>
    </row>
    <row r="181" spans="1:10" ht="15">
      <c r="A181" s="208"/>
      <c r="C181" s="208"/>
      <c r="D181" s="208"/>
      <c r="E181" s="208"/>
      <c r="F181" s="208"/>
      <c r="G181" s="208"/>
      <c r="H181" s="208"/>
      <c r="I181" s="208"/>
      <c r="J181" s="105"/>
    </row>
    <row r="182" spans="1:10" ht="15">
      <c r="A182" s="208"/>
      <c r="C182" s="208"/>
      <c r="D182" s="208"/>
      <c r="E182" s="208"/>
      <c r="F182" s="208"/>
      <c r="G182" s="208"/>
      <c r="H182" s="208"/>
      <c r="I182" s="208"/>
      <c r="J182" s="105"/>
    </row>
    <row r="183" spans="1:10" ht="15">
      <c r="A183" s="208"/>
      <c r="C183" s="208"/>
      <c r="D183" s="208"/>
      <c r="E183" s="208"/>
      <c r="F183" s="208"/>
      <c r="G183" s="208"/>
      <c r="H183" s="208"/>
      <c r="I183" s="208"/>
      <c r="J183" s="105"/>
    </row>
    <row r="184" spans="1:10" ht="15">
      <c r="A184" s="208"/>
      <c r="C184" s="208"/>
      <c r="D184" s="208"/>
      <c r="E184" s="208"/>
      <c r="F184" s="208"/>
      <c r="G184" s="208"/>
      <c r="H184" s="208"/>
      <c r="I184" s="208"/>
      <c r="J184" s="105"/>
    </row>
    <row r="185" spans="1:10" ht="15">
      <c r="A185" s="208"/>
      <c r="C185" s="208"/>
      <c r="D185" s="208"/>
      <c r="E185" s="208"/>
      <c r="F185" s="208"/>
      <c r="G185" s="208"/>
      <c r="H185" s="208"/>
      <c r="I185" s="208"/>
      <c r="J185" s="105"/>
    </row>
    <row r="186" spans="1:10" ht="15">
      <c r="A186" s="208"/>
      <c r="C186" s="208"/>
      <c r="D186" s="208"/>
      <c r="E186" s="208"/>
      <c r="F186" s="208"/>
      <c r="G186" s="208"/>
      <c r="H186" s="208"/>
      <c r="I186" s="208"/>
      <c r="J186" s="105"/>
    </row>
    <row r="187" spans="1:10" ht="15">
      <c r="A187" s="208"/>
      <c r="C187" s="208"/>
      <c r="D187" s="208"/>
      <c r="E187" s="208"/>
      <c r="F187" s="208"/>
      <c r="G187" s="208"/>
      <c r="H187" s="208"/>
      <c r="I187" s="208"/>
      <c r="J187" s="105"/>
    </row>
    <row r="188" spans="1:10" ht="15">
      <c r="A188" s="208"/>
      <c r="C188" s="208"/>
      <c r="D188" s="208"/>
      <c r="E188" s="208"/>
      <c r="F188" s="208"/>
      <c r="G188" s="208"/>
      <c r="H188" s="208"/>
      <c r="I188" s="208"/>
      <c r="J188" s="105"/>
    </row>
  </sheetData>
  <sheetProtection password="CF35" sheet="1" insertRows="0" selectLockedCells="1"/>
  <mergeCells count="12">
    <mergeCell ref="G9:H9"/>
    <mergeCell ref="C9:C11"/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00000000-0002-0000-04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00000000-0002-0000-0400-000001000000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3E6D-44F1-46D6-BF86-F664E29A79E0}">
  <dimension ref="A1:G32"/>
  <sheetViews>
    <sheetView zoomScaleNormal="100" workbookViewId="0">
      <selection activeCell="D21" sqref="D21:D27"/>
    </sheetView>
  </sheetViews>
  <sheetFormatPr defaultRowHeight="15.75"/>
  <cols>
    <col min="1" max="1" width="8.7109375" style="545" customWidth="1"/>
    <col min="2" max="2" width="100.7109375" style="545" customWidth="1"/>
    <col min="3" max="3" width="16.7109375" style="545" customWidth="1"/>
    <col min="4" max="4" width="24" style="545" customWidth="1"/>
    <col min="5" max="8" width="12.7109375" style="545" customWidth="1"/>
    <col min="9" max="16384" width="9.140625" style="545"/>
  </cols>
  <sheetData>
    <row r="1" spans="1:7" ht="18" customHeight="1">
      <c r="D1" s="692" t="s">
        <v>1455</v>
      </c>
    </row>
    <row r="2" spans="1:7" ht="18" customHeight="1">
      <c r="A2" s="693" t="s">
        <v>1417</v>
      </c>
      <c r="B2" s="693"/>
      <c r="C2" s="693"/>
      <c r="D2" s="694"/>
      <c r="E2" s="695"/>
      <c r="F2" s="695"/>
    </row>
    <row r="3" spans="1:7" ht="18" customHeight="1">
      <c r="A3" s="696" t="str">
        <f>CONCATENATE("на ",UPPER(dfName))</f>
        <v>на ДОГОВОРЕН ФОНД "ЕФ - ПРИНСИПАЛ"</v>
      </c>
      <c r="B3" s="696"/>
      <c r="C3" s="696"/>
      <c r="D3" s="697"/>
      <c r="E3" s="695"/>
      <c r="F3" s="695"/>
      <c r="G3" s="698"/>
    </row>
    <row r="4" spans="1:7" ht="18" customHeight="1">
      <c r="A4" s="699" t="str">
        <f>"за периода "&amp;TEXT(StartDate,"dd.mm.yyyy")&amp;" - "&amp;TEXT(EndDate,"dd.mm.yyyy")</f>
        <v>за периода 01.01.2020 - 30.06.2020</v>
      </c>
      <c r="B4" s="699"/>
      <c r="C4" s="699"/>
      <c r="D4" s="700"/>
      <c r="E4" s="695"/>
      <c r="F4" s="701"/>
    </row>
    <row r="5" spans="1:7" ht="13.5" customHeight="1">
      <c r="B5" s="702"/>
      <c r="C5" s="703" t="s">
        <v>914</v>
      </c>
      <c r="D5" s="704">
        <f>ReportedCompletionDate</f>
        <v>44028</v>
      </c>
    </row>
    <row r="6" spans="1:7" ht="13.5" customHeight="1">
      <c r="B6" s="705"/>
      <c r="C6" s="706" t="s">
        <v>248</v>
      </c>
      <c r="D6" s="707" t="str">
        <f>authorName</f>
        <v>Ивелина Иванова</v>
      </c>
      <c r="E6" s="708"/>
    </row>
    <row r="7" spans="1:7" ht="13.5" customHeight="1">
      <c r="B7" s="705"/>
      <c r="C7" s="706" t="s">
        <v>250</v>
      </c>
      <c r="D7" s="709" t="str">
        <f>udManager</f>
        <v>Иван Овчаров</v>
      </c>
      <c r="E7" s="710"/>
    </row>
    <row r="9" spans="1:7" ht="40.9" customHeight="1">
      <c r="A9" s="711" t="s">
        <v>257</v>
      </c>
      <c r="B9" s="711" t="s">
        <v>41</v>
      </c>
      <c r="C9" s="711" t="s">
        <v>223</v>
      </c>
      <c r="D9" s="711" t="s">
        <v>1406</v>
      </c>
    </row>
    <row r="10" spans="1:7" s="713" customFormat="1">
      <c r="A10" s="712">
        <v>1</v>
      </c>
      <c r="B10" s="712">
        <v>2</v>
      </c>
      <c r="C10" s="712">
        <v>3</v>
      </c>
      <c r="D10" s="712">
        <v>4</v>
      </c>
    </row>
    <row r="11" spans="1:7" s="713" customFormat="1">
      <c r="A11" s="714">
        <v>1</v>
      </c>
      <c r="B11" s="715" t="s">
        <v>1427</v>
      </c>
      <c r="C11" s="716" t="s">
        <v>1395</v>
      </c>
      <c r="D11" s="579" t="s">
        <v>1025</v>
      </c>
    </row>
    <row r="12" spans="1:7" s="713" customFormat="1">
      <c r="A12" s="714">
        <v>2</v>
      </c>
      <c r="B12" s="715" t="s">
        <v>1374</v>
      </c>
      <c r="C12" s="716" t="s">
        <v>1396</v>
      </c>
      <c r="D12" s="589">
        <v>18057772.545899998</v>
      </c>
    </row>
    <row r="13" spans="1:7" s="713" customFormat="1">
      <c r="A13" s="714">
        <v>3</v>
      </c>
      <c r="B13" s="717" t="s">
        <v>1373</v>
      </c>
      <c r="C13" s="716" t="s">
        <v>1397</v>
      </c>
      <c r="D13" s="589">
        <v>22821319.7918</v>
      </c>
    </row>
    <row r="14" spans="1:7" s="713" customFormat="1">
      <c r="A14" s="714">
        <v>4</v>
      </c>
      <c r="B14" s="718" t="s">
        <v>1386</v>
      </c>
      <c r="C14" s="716" t="s">
        <v>1398</v>
      </c>
      <c r="D14" s="589">
        <v>4763547.2459000004</v>
      </c>
    </row>
    <row r="15" spans="1:7" s="713" customFormat="1">
      <c r="A15" s="714">
        <v>5</v>
      </c>
      <c r="B15" s="718" t="s">
        <v>1388</v>
      </c>
      <c r="C15" s="716" t="s">
        <v>1399</v>
      </c>
      <c r="D15" s="590">
        <v>4830000</v>
      </c>
    </row>
    <row r="16" spans="1:7" s="713" customFormat="1">
      <c r="A16" s="714">
        <v>6</v>
      </c>
      <c r="B16" s="718" t="s">
        <v>1387</v>
      </c>
      <c r="C16" s="716" t="s">
        <v>1400</v>
      </c>
      <c r="D16" s="589">
        <v>0</v>
      </c>
    </row>
    <row r="17" spans="1:4" s="713" customFormat="1">
      <c r="A17" s="714">
        <v>7</v>
      </c>
      <c r="B17" s="718" t="s">
        <v>1389</v>
      </c>
      <c r="C17" s="716" t="s">
        <v>1401</v>
      </c>
      <c r="D17" s="590">
        <v>0</v>
      </c>
    </row>
    <row r="18" spans="1:4" s="713" customFormat="1">
      <c r="A18" s="714">
        <v>8</v>
      </c>
      <c r="B18" s="718" t="s">
        <v>1390</v>
      </c>
      <c r="C18" s="716" t="s">
        <v>1402</v>
      </c>
      <c r="D18" s="589">
        <v>1.0365</v>
      </c>
    </row>
    <row r="19" spans="1:4" s="713" customFormat="1">
      <c r="A19" s="714">
        <v>9</v>
      </c>
      <c r="B19" s="718" t="s">
        <v>1391</v>
      </c>
      <c r="C19" s="716" t="s">
        <v>1403</v>
      </c>
      <c r="D19" s="589">
        <v>1.0141</v>
      </c>
    </row>
    <row r="20" spans="1:4" s="713" customFormat="1">
      <c r="A20" s="714">
        <v>10</v>
      </c>
      <c r="B20" s="718" t="s">
        <v>1491</v>
      </c>
      <c r="C20" s="716" t="s">
        <v>1404</v>
      </c>
      <c r="D20" s="589"/>
    </row>
    <row r="21" spans="1:4">
      <c r="A21" s="714">
        <v>11</v>
      </c>
      <c r="B21" s="719" t="s">
        <v>1392</v>
      </c>
      <c r="C21" s="716" t="s">
        <v>1405</v>
      </c>
      <c r="D21" s="580">
        <v>255020.37</v>
      </c>
    </row>
    <row r="22" spans="1:4">
      <c r="A22" s="714">
        <v>12</v>
      </c>
      <c r="B22" s="719" t="s">
        <v>1393</v>
      </c>
      <c r="C22" s="716" t="s">
        <v>1407</v>
      </c>
      <c r="D22" s="580">
        <v>9710.14</v>
      </c>
    </row>
    <row r="23" spans="1:4">
      <c r="A23" s="714">
        <v>13</v>
      </c>
      <c r="B23" s="719" t="s">
        <v>1394</v>
      </c>
      <c r="C23" s="716" t="s">
        <v>1447</v>
      </c>
      <c r="D23" s="580">
        <v>13115.7</v>
      </c>
    </row>
    <row r="24" spans="1:4">
      <c r="A24" s="714">
        <v>14</v>
      </c>
      <c r="B24" s="719" t="s">
        <v>1443</v>
      </c>
      <c r="C24" s="716" t="s">
        <v>1448</v>
      </c>
      <c r="D24" s="588">
        <v>-2.1600000000000001E-2</v>
      </c>
    </row>
    <row r="25" spans="1:4">
      <c r="A25" s="714">
        <v>15</v>
      </c>
      <c r="B25" s="719" t="s">
        <v>1444</v>
      </c>
      <c r="C25" s="716" t="s">
        <v>1449</v>
      </c>
      <c r="D25" s="588">
        <v>5.9999999999999995E-4</v>
      </c>
    </row>
    <row r="26" spans="1:4">
      <c r="A26" s="714">
        <v>16</v>
      </c>
      <c r="B26" s="719" t="s">
        <v>1445</v>
      </c>
      <c r="C26" s="716" t="s">
        <v>1450</v>
      </c>
      <c r="D26" s="588">
        <v>-2.7900000000000001E-2</v>
      </c>
    </row>
    <row r="27" spans="1:4">
      <c r="A27" s="714">
        <v>17</v>
      </c>
      <c r="B27" s="719" t="s">
        <v>1446</v>
      </c>
      <c r="C27" s="716" t="s">
        <v>1492</v>
      </c>
      <c r="D27" s="588">
        <v>3.8399999999999997E-2</v>
      </c>
    </row>
    <row r="30" spans="1:4">
      <c r="B30" s="720" t="s">
        <v>1493</v>
      </c>
    </row>
    <row r="31" spans="1:4">
      <c r="B31" s="545" t="s">
        <v>1494</v>
      </c>
    </row>
    <row r="32" spans="1:4">
      <c r="B32" s="545" t="s">
        <v>1495</v>
      </c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310AB871-8DA4-43A7-B81A-CC8C5D1D5B68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RowHeight="15.75"/>
  <cols>
    <col min="1" max="1" width="37.42578125" style="166" customWidth="1"/>
    <col min="2" max="2" width="18.42578125" style="166" customWidth="1"/>
    <col min="3" max="3" width="12.140625" style="166" customWidth="1"/>
    <col min="4" max="6" width="10.7109375" style="166" customWidth="1"/>
    <col min="7" max="7" width="9.7109375" style="166" customWidth="1"/>
    <col min="8" max="8" width="9.28515625" style="166" customWidth="1"/>
    <col min="9" max="9" width="11.85546875" style="166" customWidth="1"/>
    <col min="10" max="10" width="9.5703125" style="166" customWidth="1"/>
    <col min="11" max="11" width="9.7109375" style="166" customWidth="1"/>
    <col min="12" max="12" width="10.5703125" style="166" customWidth="1"/>
    <col min="13" max="13" width="9.7109375" style="166" customWidth="1"/>
    <col min="14" max="15" width="9.28515625" style="166" customWidth="1"/>
    <col min="16" max="16" width="14.7109375" style="166" customWidth="1"/>
    <col min="17" max="17" width="12.7109375" style="166" customWidth="1"/>
    <col min="18" max="16384" width="9.140625" style="166"/>
  </cols>
  <sheetData>
    <row r="1" spans="1:50">
      <c r="O1" s="167"/>
      <c r="P1" s="167"/>
      <c r="Q1" s="168" t="s">
        <v>1456</v>
      </c>
    </row>
    <row r="2" spans="1:50" ht="15.75" customHeight="1">
      <c r="A2" s="83" t="s">
        <v>252</v>
      </c>
      <c r="B2" s="84"/>
      <c r="C2" s="85"/>
      <c r="D2" s="85"/>
      <c r="E2" s="85"/>
      <c r="F2" s="85"/>
      <c r="G2" s="85"/>
      <c r="H2" s="85"/>
      <c r="I2" s="85"/>
      <c r="J2" s="86"/>
      <c r="K2" s="87"/>
      <c r="L2" s="83"/>
      <c r="M2" s="83"/>
    </row>
    <row r="3" spans="1:50">
      <c r="A3" s="40" t="str">
        <f>CONCATENATE("на ",UPPER(dfName))</f>
        <v>на ДОГОВОРЕН ФОНД "ЕФ - ПРИНСИПАЛ"</v>
      </c>
      <c r="B3" s="88"/>
      <c r="C3" s="89"/>
      <c r="D3" s="89"/>
      <c r="E3" s="89"/>
      <c r="F3" s="89"/>
      <c r="G3" s="89"/>
      <c r="H3" s="89"/>
      <c r="I3" s="89"/>
      <c r="J3" s="90"/>
      <c r="K3" s="87"/>
      <c r="L3" s="91"/>
      <c r="M3" s="91"/>
      <c r="N3" s="169"/>
      <c r="O3" s="169"/>
      <c r="P3" s="169"/>
      <c r="Q3" s="169"/>
    </row>
    <row r="4" spans="1:50">
      <c r="A4" s="92" t="str">
        <f>"за периода "&amp;TEXT(StartDate,"dd.mm.yyyy")&amp;" - "&amp;TEXT(EndDate,"dd.mm.yyyy")</f>
        <v>за периода 01.01.2020 - 30.06.2020</v>
      </c>
      <c r="B4" s="88"/>
      <c r="C4" s="89"/>
      <c r="D4" s="89"/>
      <c r="E4" s="89"/>
      <c r="F4" s="89"/>
      <c r="G4" s="89"/>
      <c r="H4" s="89"/>
      <c r="I4" s="89"/>
      <c r="J4" s="90"/>
      <c r="K4" s="91"/>
      <c r="L4" s="91"/>
      <c r="M4" s="91"/>
    </row>
    <row r="5" spans="1:50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O5" s="76" t="s">
        <v>914</v>
      </c>
      <c r="P5" s="224">
        <f>ReportedCompletionDate</f>
        <v>44028</v>
      </c>
    </row>
    <row r="6" spans="1:50">
      <c r="A6" s="171"/>
      <c r="B6" s="171"/>
      <c r="C6" s="42"/>
      <c r="D6" s="42"/>
      <c r="E6" s="42"/>
      <c r="F6" s="42"/>
      <c r="G6" s="170"/>
      <c r="H6" s="170"/>
      <c r="I6" s="170"/>
      <c r="L6" s="172"/>
      <c r="O6" s="492" t="s">
        <v>248</v>
      </c>
      <c r="P6" s="493" t="str">
        <f>authorName</f>
        <v>Ивелина Иванова</v>
      </c>
      <c r="Q6" s="42"/>
    </row>
    <row r="7" spans="1:50">
      <c r="A7" s="173"/>
      <c r="B7" s="173"/>
      <c r="C7" s="174"/>
      <c r="D7" s="174"/>
      <c r="E7" s="174"/>
      <c r="F7" s="175"/>
      <c r="G7" s="176"/>
      <c r="H7" s="176"/>
      <c r="I7" s="176"/>
      <c r="L7" s="176"/>
      <c r="O7" s="492" t="s">
        <v>250</v>
      </c>
      <c r="P7" s="494" t="str">
        <f>udManager</f>
        <v>Иван Овчаров</v>
      </c>
      <c r="Q7" s="177"/>
    </row>
    <row r="8" spans="1:50">
      <c r="A8" s="178"/>
      <c r="B8" s="178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9"/>
      <c r="Q8" s="135" t="s">
        <v>57</v>
      </c>
    </row>
    <row r="9" spans="1:50" s="180" customFormat="1" ht="31.5">
      <c r="A9" s="649" t="s">
        <v>41</v>
      </c>
      <c r="B9" s="650" t="s">
        <v>223</v>
      </c>
      <c r="C9" s="2" t="s">
        <v>76</v>
      </c>
      <c r="D9" s="2"/>
      <c r="E9" s="2"/>
      <c r="F9" s="2"/>
      <c r="G9" s="2" t="s">
        <v>77</v>
      </c>
      <c r="H9" s="2"/>
      <c r="I9" s="647" t="s">
        <v>917</v>
      </c>
      <c r="J9" s="2" t="s">
        <v>84</v>
      </c>
      <c r="K9" s="2"/>
      <c r="L9" s="2"/>
      <c r="M9" s="2"/>
      <c r="N9" s="2" t="s">
        <v>77</v>
      </c>
      <c r="O9" s="2"/>
      <c r="P9" s="647" t="s">
        <v>78</v>
      </c>
      <c r="Q9" s="647" t="s">
        <v>79</v>
      </c>
    </row>
    <row r="10" spans="1:50" s="180" customFormat="1" ht="78.75">
      <c r="A10" s="649"/>
      <c r="B10" s="651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48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48"/>
      <c r="Q10" s="648"/>
    </row>
    <row r="11" spans="1:50" s="180" customFormat="1" ht="13.5" customHeight="1">
      <c r="A11" s="537" t="s">
        <v>5</v>
      </c>
      <c r="B11" s="538" t="s">
        <v>162</v>
      </c>
      <c r="C11" s="539">
        <v>1</v>
      </c>
      <c r="D11" s="539">
        <v>2</v>
      </c>
      <c r="E11" s="539">
        <v>3</v>
      </c>
      <c r="F11" s="539">
        <v>4</v>
      </c>
      <c r="G11" s="539">
        <v>5</v>
      </c>
      <c r="H11" s="539">
        <v>6</v>
      </c>
      <c r="I11" s="539">
        <v>7</v>
      </c>
      <c r="J11" s="539">
        <v>8</v>
      </c>
      <c r="K11" s="539">
        <v>9</v>
      </c>
      <c r="L11" s="539">
        <v>10</v>
      </c>
      <c r="M11" s="539">
        <v>11</v>
      </c>
      <c r="N11" s="539">
        <v>12</v>
      </c>
      <c r="O11" s="539">
        <v>13</v>
      </c>
      <c r="P11" s="539">
        <v>14</v>
      </c>
      <c r="Q11" s="539">
        <v>15</v>
      </c>
    </row>
    <row r="12" spans="1:50">
      <c r="A12" s="3" t="s">
        <v>152</v>
      </c>
      <c r="B12" s="375" t="s">
        <v>880</v>
      </c>
      <c r="C12" s="244">
        <f>SUM(C13:C16)</f>
        <v>0</v>
      </c>
      <c r="D12" s="244">
        <f>SUM(D13:D16)</f>
        <v>0</v>
      </c>
      <c r="E12" s="244">
        <f>SUM(E13:E16)</f>
        <v>0</v>
      </c>
      <c r="F12" s="603">
        <f>C12+D12-E12</f>
        <v>0</v>
      </c>
      <c r="G12" s="604">
        <f>SUM(G13:G16)</f>
        <v>0</v>
      </c>
      <c r="H12" s="604">
        <f>SUM(H13:H16)</f>
        <v>0</v>
      </c>
      <c r="I12" s="603">
        <f>F12+G12-H12</f>
        <v>0</v>
      </c>
      <c r="J12" s="604">
        <f>SUM(J13:J16)</f>
        <v>0</v>
      </c>
      <c r="K12" s="604">
        <f>SUM(K13:K16)</f>
        <v>0</v>
      </c>
      <c r="L12" s="604">
        <f>SUM(L13:L16)</f>
        <v>0</v>
      </c>
      <c r="M12" s="603">
        <f>J12+K12-L12</f>
        <v>0</v>
      </c>
      <c r="N12" s="604">
        <f>SUM(N13:N16)</f>
        <v>0</v>
      </c>
      <c r="O12" s="604">
        <f>SUM(O13:O16)</f>
        <v>0</v>
      </c>
      <c r="P12" s="603">
        <f>M12+N12-O12</f>
        <v>0</v>
      </c>
      <c r="Q12" s="603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3" t="s">
        <v>110</v>
      </c>
      <c r="B13" s="375" t="s">
        <v>881</v>
      </c>
      <c r="C13" s="231"/>
      <c r="D13" s="231"/>
      <c r="E13" s="231"/>
      <c r="F13" s="603">
        <f t="shared" ref="F13:F18" si="0">C13+D13-E13</f>
        <v>0</v>
      </c>
      <c r="G13" s="232"/>
      <c r="H13" s="232"/>
      <c r="I13" s="603">
        <f t="shared" ref="I13:I18" si="1">F13+G13-H13</f>
        <v>0</v>
      </c>
      <c r="J13" s="232"/>
      <c r="K13" s="232"/>
      <c r="L13" s="232"/>
      <c r="M13" s="603">
        <f t="shared" ref="M13:M18" si="2">J13+K13-L13</f>
        <v>0</v>
      </c>
      <c r="N13" s="232"/>
      <c r="O13" s="232"/>
      <c r="P13" s="603">
        <f t="shared" ref="P13:P18" si="3">M13+N13-O13</f>
        <v>0</v>
      </c>
      <c r="Q13" s="603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81" t="s">
        <v>108</v>
      </c>
      <c r="B14" s="376" t="s">
        <v>882</v>
      </c>
      <c r="C14" s="231"/>
      <c r="D14" s="231"/>
      <c r="E14" s="231"/>
      <c r="F14" s="603">
        <f t="shared" si="0"/>
        <v>0</v>
      </c>
      <c r="G14" s="232"/>
      <c r="H14" s="232"/>
      <c r="I14" s="603">
        <f t="shared" si="1"/>
        <v>0</v>
      </c>
      <c r="J14" s="232"/>
      <c r="K14" s="232"/>
      <c r="L14" s="232"/>
      <c r="M14" s="603">
        <f t="shared" si="2"/>
        <v>0</v>
      </c>
      <c r="N14" s="232"/>
      <c r="O14" s="232"/>
      <c r="P14" s="603">
        <f t="shared" si="3"/>
        <v>0</v>
      </c>
      <c r="Q14" s="603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3" t="s">
        <v>111</v>
      </c>
      <c r="B15" s="375" t="s">
        <v>883</v>
      </c>
      <c r="C15" s="231"/>
      <c r="D15" s="231"/>
      <c r="E15" s="231"/>
      <c r="F15" s="603">
        <f t="shared" si="0"/>
        <v>0</v>
      </c>
      <c r="G15" s="232"/>
      <c r="H15" s="232"/>
      <c r="I15" s="603">
        <f t="shared" si="1"/>
        <v>0</v>
      </c>
      <c r="J15" s="232"/>
      <c r="K15" s="232"/>
      <c r="L15" s="232"/>
      <c r="M15" s="603">
        <f t="shared" si="2"/>
        <v>0</v>
      </c>
      <c r="N15" s="232"/>
      <c r="O15" s="232"/>
      <c r="P15" s="603">
        <f t="shared" si="3"/>
        <v>0</v>
      </c>
      <c r="Q15" s="603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3" t="s">
        <v>10</v>
      </c>
      <c r="B16" s="375" t="s">
        <v>884</v>
      </c>
      <c r="C16" s="231"/>
      <c r="D16" s="231"/>
      <c r="E16" s="231"/>
      <c r="F16" s="603">
        <f t="shared" si="0"/>
        <v>0</v>
      </c>
      <c r="G16" s="232"/>
      <c r="H16" s="232"/>
      <c r="I16" s="603">
        <f t="shared" si="1"/>
        <v>0</v>
      </c>
      <c r="J16" s="232"/>
      <c r="K16" s="232"/>
      <c r="L16" s="232"/>
      <c r="M16" s="603">
        <f t="shared" si="2"/>
        <v>0</v>
      </c>
      <c r="N16" s="232"/>
      <c r="O16" s="232"/>
      <c r="P16" s="603">
        <f t="shared" si="3"/>
        <v>0</v>
      </c>
      <c r="Q16" s="603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5" t="s">
        <v>885</v>
      </c>
      <c r="C17" s="231"/>
      <c r="D17" s="231"/>
      <c r="E17" s="231"/>
      <c r="F17" s="603">
        <f t="shared" si="0"/>
        <v>0</v>
      </c>
      <c r="G17" s="232"/>
      <c r="H17" s="232"/>
      <c r="I17" s="603">
        <f t="shared" si="1"/>
        <v>0</v>
      </c>
      <c r="J17" s="232"/>
      <c r="K17" s="232"/>
      <c r="L17" s="232"/>
      <c r="M17" s="603">
        <f t="shared" si="2"/>
        <v>0</v>
      </c>
      <c r="N17" s="232"/>
      <c r="O17" s="232"/>
      <c r="P17" s="603">
        <f t="shared" si="3"/>
        <v>0</v>
      </c>
      <c r="Q17" s="603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7" t="s">
        <v>886</v>
      </c>
      <c r="C18" s="605">
        <f>SUM(C12+C17)</f>
        <v>0</v>
      </c>
      <c r="D18" s="605">
        <f t="shared" ref="D18:O18" si="5">SUM(D12+D17)</f>
        <v>0</v>
      </c>
      <c r="E18" s="605">
        <f t="shared" si="5"/>
        <v>0</v>
      </c>
      <c r="F18" s="603">
        <f t="shared" si="0"/>
        <v>0</v>
      </c>
      <c r="G18" s="605">
        <f t="shared" si="5"/>
        <v>0</v>
      </c>
      <c r="H18" s="605">
        <f t="shared" si="5"/>
        <v>0</v>
      </c>
      <c r="I18" s="603">
        <f t="shared" si="1"/>
        <v>0</v>
      </c>
      <c r="J18" s="605">
        <f t="shared" si="5"/>
        <v>0</v>
      </c>
      <c r="K18" s="605">
        <f t="shared" si="5"/>
        <v>0</v>
      </c>
      <c r="L18" s="605">
        <f t="shared" si="5"/>
        <v>0</v>
      </c>
      <c r="M18" s="603">
        <f t="shared" si="2"/>
        <v>0</v>
      </c>
      <c r="N18" s="605">
        <f t="shared" si="5"/>
        <v>0</v>
      </c>
      <c r="O18" s="605">
        <f t="shared" si="5"/>
        <v>0</v>
      </c>
      <c r="P18" s="603">
        <f t="shared" si="3"/>
        <v>0</v>
      </c>
      <c r="Q18" s="603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82"/>
      <c r="D19" s="182"/>
      <c r="E19" s="182"/>
      <c r="F19" s="7"/>
      <c r="G19" s="183"/>
      <c r="H19" s="183"/>
      <c r="I19" s="7"/>
      <c r="J19" s="183"/>
      <c r="K19" s="183"/>
      <c r="L19" s="183"/>
      <c r="M19" s="7"/>
      <c r="N19" s="183"/>
      <c r="O19" s="183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>
      <c r="A20" s="185"/>
      <c r="B20" s="184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6" customFormat="1">
      <c r="A21" s="185"/>
      <c r="B21" s="18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6" customFormat="1">
      <c r="A22" s="185"/>
      <c r="B22" s="18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6" customFormat="1">
      <c r="A23" s="185"/>
      <c r="B23" s="18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6" customFormat="1">
      <c r="A24" s="185"/>
      <c r="B24" s="185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6" customFormat="1">
      <c r="A25" s="185"/>
      <c r="B25" s="18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6" customFormat="1">
      <c r="A26" s="185"/>
      <c r="B26" s="185"/>
      <c r="C26" s="183"/>
      <c r="D26" s="183"/>
      <c r="E26" s="183"/>
      <c r="F26" s="11"/>
      <c r="G26" s="183"/>
      <c r="H26" s="183"/>
      <c r="I26" s="11"/>
      <c r="J26" s="183"/>
      <c r="K26" s="183"/>
      <c r="L26" s="183"/>
      <c r="M26" s="11"/>
      <c r="N26" s="183"/>
      <c r="O26" s="183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6" customFormat="1">
      <c r="A27" s="14"/>
      <c r="B27" s="185"/>
      <c r="C27" s="183"/>
      <c r="D27" s="183"/>
      <c r="E27" s="183"/>
      <c r="F27" s="11"/>
      <c r="G27" s="183"/>
      <c r="H27" s="183"/>
      <c r="I27" s="11"/>
      <c r="J27" s="183"/>
      <c r="K27" s="183"/>
      <c r="L27" s="183"/>
      <c r="M27" s="11"/>
      <c r="N27" s="183"/>
      <c r="O27" s="183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6" customFormat="1">
      <c r="A28" s="14"/>
      <c r="B28" s="14"/>
      <c r="C28" s="183"/>
      <c r="D28" s="183"/>
      <c r="E28" s="183"/>
      <c r="F28" s="11"/>
      <c r="G28" s="183"/>
      <c r="H28" s="183"/>
      <c r="I28" s="11"/>
      <c r="J28" s="183"/>
      <c r="K28" s="183"/>
      <c r="L28" s="183"/>
      <c r="M28" s="11"/>
      <c r="N28" s="183"/>
      <c r="O28" s="183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6" customFormat="1">
      <c r="A29" s="185"/>
      <c r="B29" s="14"/>
      <c r="C29" s="183"/>
      <c r="D29" s="183"/>
      <c r="E29" s="183"/>
      <c r="F29" s="11"/>
      <c r="G29" s="183"/>
      <c r="H29" s="183"/>
      <c r="I29" s="11"/>
      <c r="J29" s="183"/>
      <c r="K29" s="183"/>
      <c r="L29" s="183"/>
      <c r="M29" s="11"/>
      <c r="N29" s="183"/>
      <c r="O29" s="183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6" customFormat="1">
      <c r="A30" s="15"/>
      <c r="B30" s="185"/>
      <c r="C30" s="183"/>
      <c r="D30" s="183"/>
      <c r="E30" s="183"/>
      <c r="F30" s="11"/>
      <c r="G30" s="183"/>
      <c r="H30" s="183"/>
      <c r="I30" s="11"/>
      <c r="J30" s="183"/>
      <c r="K30" s="183"/>
      <c r="L30" s="183"/>
      <c r="M30" s="11"/>
      <c r="N30" s="183"/>
      <c r="O30" s="183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6" customFormat="1">
      <c r="A31" s="14"/>
      <c r="B31" s="15"/>
      <c r="C31" s="183"/>
      <c r="D31" s="183"/>
      <c r="E31" s="183"/>
      <c r="F31" s="11"/>
      <c r="G31" s="183"/>
      <c r="H31" s="183"/>
      <c r="I31" s="11"/>
      <c r="J31" s="183"/>
      <c r="K31" s="183"/>
      <c r="L31" s="183"/>
      <c r="M31" s="11"/>
      <c r="N31" s="183"/>
      <c r="O31" s="183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6" customFormat="1">
      <c r="A32" s="16"/>
      <c r="B32" s="14"/>
      <c r="C32" s="183"/>
      <c r="D32" s="183"/>
      <c r="E32" s="183"/>
      <c r="F32" s="11"/>
      <c r="G32" s="183"/>
      <c r="H32" s="183"/>
      <c r="I32" s="11"/>
      <c r="J32" s="183"/>
      <c r="K32" s="183"/>
      <c r="L32" s="183"/>
      <c r="M32" s="11"/>
      <c r="N32" s="183"/>
      <c r="O32" s="183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7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7"/>
      <c r="C34" s="182"/>
      <c r="D34" s="182"/>
      <c r="E34" s="182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8"/>
      <c r="P35" s="188"/>
      <c r="Q35" s="188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80"/>
      <c r="C36" s="189"/>
      <c r="D36" s="189"/>
      <c r="E36" s="18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90"/>
      <c r="B37" s="180"/>
      <c r="C37" s="189"/>
      <c r="D37" s="189"/>
      <c r="E37" s="18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90"/>
      <c r="C38" s="189"/>
      <c r="D38" s="189"/>
      <c r="E38" s="18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9"/>
      <c r="D39" s="189"/>
      <c r="E39" s="18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9"/>
      <c r="D40" s="189"/>
      <c r="E40" s="18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9"/>
      <c r="D41" s="189"/>
      <c r="E41" s="18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9"/>
      <c r="D42" s="189"/>
      <c r="E42" s="18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9"/>
      <c r="D43" s="189"/>
      <c r="E43" s="18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9"/>
      <c r="D44" s="189"/>
      <c r="E44" s="18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9"/>
      <c r="D45" s="189"/>
      <c r="E45" s="18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9"/>
      <c r="D46" s="189"/>
      <c r="E46" s="18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9"/>
      <c r="D47" s="189"/>
      <c r="E47" s="18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9"/>
      <c r="D48" s="189"/>
      <c r="E48" s="18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9"/>
      <c r="D49" s="189"/>
      <c r="E49" s="18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9"/>
      <c r="D50" s="189"/>
      <c r="E50" s="18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9"/>
      <c r="D51" s="189"/>
      <c r="E51" s="18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9"/>
      <c r="D52" s="189"/>
      <c r="E52" s="18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9"/>
      <c r="D53" s="189"/>
      <c r="E53" s="18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9"/>
      <c r="D54" s="189"/>
      <c r="E54" s="18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9"/>
      <c r="D55" s="189"/>
      <c r="E55" s="18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9"/>
      <c r="D56" s="189"/>
      <c r="E56" s="18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9"/>
      <c r="D57" s="189"/>
      <c r="E57" s="18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9"/>
      <c r="D58" s="189"/>
      <c r="E58" s="18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9"/>
      <c r="E59" s="18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9"/>
      <c r="E60" s="18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9"/>
      <c r="E61" s="18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9"/>
      <c r="E62" s="18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91"/>
      <c r="E63" s="191"/>
    </row>
    <row r="64" spans="3:50">
      <c r="D64" s="191"/>
      <c r="E64" s="191"/>
    </row>
    <row r="65" spans="4:5">
      <c r="D65" s="191"/>
      <c r="E65" s="191"/>
    </row>
    <row r="66" spans="4:5">
      <c r="D66" s="191"/>
      <c r="E66" s="191"/>
    </row>
    <row r="67" spans="4:5">
      <c r="D67" s="191"/>
      <c r="E67" s="191"/>
    </row>
    <row r="68" spans="4:5">
      <c r="D68" s="191"/>
      <c r="E68" s="191"/>
    </row>
    <row r="69" spans="4:5">
      <c r="D69" s="191"/>
      <c r="E69" s="191"/>
    </row>
    <row r="70" spans="4:5">
      <c r="D70" s="191"/>
      <c r="E70" s="191"/>
    </row>
    <row r="71" spans="4:5">
      <c r="D71" s="191"/>
      <c r="E71" s="191"/>
    </row>
    <row r="72" spans="4:5">
      <c r="D72" s="191"/>
      <c r="E72" s="191"/>
    </row>
    <row r="73" spans="4:5">
      <c r="D73" s="191"/>
      <c r="E73" s="191"/>
    </row>
    <row r="74" spans="4:5">
      <c r="D74" s="191"/>
      <c r="E74" s="191"/>
    </row>
    <row r="75" spans="4:5">
      <c r="D75" s="191"/>
      <c r="E75" s="191"/>
    </row>
    <row r="76" spans="4:5">
      <c r="D76" s="191"/>
      <c r="E76" s="191"/>
    </row>
    <row r="77" spans="4:5">
      <c r="D77" s="191"/>
      <c r="E77" s="191"/>
    </row>
    <row r="78" spans="4:5">
      <c r="D78" s="191"/>
      <c r="E78" s="191"/>
    </row>
    <row r="79" spans="4:5">
      <c r="D79" s="191"/>
      <c r="E79" s="191"/>
    </row>
    <row r="80" spans="4:5">
      <c r="D80" s="191"/>
      <c r="E80" s="191"/>
    </row>
    <row r="81" spans="4:5">
      <c r="D81" s="191"/>
      <c r="E81" s="191"/>
    </row>
    <row r="82" spans="4:5">
      <c r="D82" s="191"/>
      <c r="E82" s="191"/>
    </row>
    <row r="83" spans="4:5">
      <c r="D83" s="191"/>
      <c r="E83" s="191"/>
    </row>
    <row r="84" spans="4:5">
      <c r="D84" s="191"/>
      <c r="E84" s="191"/>
    </row>
    <row r="85" spans="4:5">
      <c r="D85" s="191"/>
      <c r="E85" s="191"/>
    </row>
    <row r="86" spans="4:5">
      <c r="D86" s="191"/>
      <c r="E86" s="191"/>
    </row>
    <row r="87" spans="4:5">
      <c r="D87" s="191"/>
      <c r="E87" s="191"/>
    </row>
    <row r="88" spans="4:5">
      <c r="D88" s="191"/>
      <c r="E88" s="191"/>
    </row>
    <row r="89" spans="4:5">
      <c r="D89" s="191"/>
      <c r="E89" s="191"/>
    </row>
    <row r="90" spans="4:5">
      <c r="D90" s="191"/>
      <c r="E90" s="191"/>
    </row>
    <row r="91" spans="4:5">
      <c r="D91" s="191"/>
      <c r="E91" s="191"/>
    </row>
    <row r="92" spans="4:5">
      <c r="D92" s="191"/>
      <c r="E92" s="191"/>
    </row>
    <row r="93" spans="4:5">
      <c r="D93" s="191"/>
      <c r="E93" s="191"/>
    </row>
    <row r="94" spans="4:5">
      <c r="D94" s="191"/>
      <c r="E94" s="191"/>
    </row>
    <row r="95" spans="4:5">
      <c r="D95" s="191"/>
      <c r="E95" s="191"/>
    </row>
    <row r="96" spans="4:5">
      <c r="D96" s="191"/>
      <c r="E96" s="191"/>
    </row>
    <row r="97" spans="4:5">
      <c r="D97" s="191"/>
      <c r="E97" s="191"/>
    </row>
    <row r="98" spans="4:5">
      <c r="D98" s="191"/>
      <c r="E98" s="191"/>
    </row>
    <row r="99" spans="4:5">
      <c r="D99" s="191"/>
      <c r="E99" s="191"/>
    </row>
    <row r="100" spans="4:5">
      <c r="D100" s="191"/>
      <c r="E100" s="191"/>
    </row>
    <row r="101" spans="4:5">
      <c r="D101" s="191"/>
      <c r="E101" s="191"/>
    </row>
    <row r="102" spans="4:5">
      <c r="D102" s="191"/>
      <c r="E102" s="191"/>
    </row>
    <row r="103" spans="4:5">
      <c r="D103" s="191"/>
      <c r="E103" s="191"/>
    </row>
    <row r="104" spans="4:5">
      <c r="D104" s="191"/>
      <c r="E104" s="191"/>
    </row>
    <row r="105" spans="4:5">
      <c r="D105" s="191"/>
      <c r="E105" s="191"/>
    </row>
    <row r="106" spans="4:5">
      <c r="D106" s="191"/>
      <c r="E106" s="191"/>
    </row>
    <row r="107" spans="4:5">
      <c r="D107" s="191"/>
      <c r="E107" s="191"/>
    </row>
    <row r="108" spans="4:5">
      <c r="D108" s="191"/>
      <c r="E108" s="191"/>
    </row>
    <row r="109" spans="4:5">
      <c r="D109" s="191"/>
      <c r="E109" s="191"/>
    </row>
    <row r="110" spans="4:5">
      <c r="D110" s="191"/>
      <c r="E110" s="191"/>
    </row>
    <row r="111" spans="4:5">
      <c r="D111" s="191"/>
      <c r="E111" s="191"/>
    </row>
    <row r="112" spans="4:5">
      <c r="D112" s="191"/>
      <c r="E112" s="191"/>
    </row>
    <row r="113" spans="4:5">
      <c r="D113" s="191"/>
      <c r="E113" s="191"/>
    </row>
    <row r="114" spans="4:5">
      <c r="D114" s="191"/>
      <c r="E114" s="191"/>
    </row>
    <row r="115" spans="4:5">
      <c r="D115" s="191"/>
      <c r="E115" s="191"/>
    </row>
    <row r="116" spans="4:5">
      <c r="D116" s="191"/>
      <c r="E116" s="191"/>
    </row>
    <row r="117" spans="4:5">
      <c r="D117" s="191"/>
      <c r="E117" s="191"/>
    </row>
    <row r="118" spans="4:5">
      <c r="D118" s="191"/>
      <c r="E118" s="191"/>
    </row>
    <row r="119" spans="4:5">
      <c r="D119" s="191"/>
      <c r="E119" s="191"/>
    </row>
    <row r="120" spans="4:5">
      <c r="D120" s="191"/>
      <c r="E120" s="191"/>
    </row>
    <row r="121" spans="4:5">
      <c r="D121" s="191"/>
      <c r="E121" s="191"/>
    </row>
    <row r="122" spans="4:5">
      <c r="D122" s="191"/>
      <c r="E122" s="191"/>
    </row>
    <row r="123" spans="4:5">
      <c r="D123" s="191"/>
      <c r="E123" s="191"/>
    </row>
    <row r="124" spans="4:5">
      <c r="D124" s="191"/>
      <c r="E124" s="191"/>
    </row>
    <row r="125" spans="4:5">
      <c r="D125" s="191"/>
      <c r="E125" s="191"/>
    </row>
    <row r="126" spans="4:5">
      <c r="D126" s="191"/>
      <c r="E126" s="191"/>
    </row>
    <row r="127" spans="4:5">
      <c r="D127" s="191"/>
      <c r="E127" s="191"/>
    </row>
    <row r="128" spans="4:5">
      <c r="D128" s="191"/>
      <c r="E128" s="191"/>
    </row>
    <row r="129" spans="4:5">
      <c r="D129" s="191"/>
      <c r="E129" s="191"/>
    </row>
    <row r="130" spans="4:5">
      <c r="D130" s="191"/>
      <c r="E130" s="191"/>
    </row>
    <row r="131" spans="4:5">
      <c r="D131" s="191"/>
      <c r="E131" s="191"/>
    </row>
    <row r="132" spans="4:5">
      <c r="D132" s="191"/>
      <c r="E132" s="191"/>
    </row>
    <row r="133" spans="4:5">
      <c r="D133" s="191"/>
      <c r="E133" s="191"/>
    </row>
    <row r="134" spans="4:5">
      <c r="D134" s="191"/>
      <c r="E134" s="191"/>
    </row>
    <row r="135" spans="4:5">
      <c r="D135" s="191"/>
      <c r="E135" s="191"/>
    </row>
    <row r="136" spans="4:5">
      <c r="D136" s="191"/>
      <c r="E136" s="191"/>
    </row>
    <row r="137" spans="4:5">
      <c r="D137" s="191"/>
      <c r="E137" s="191"/>
    </row>
    <row r="138" spans="4:5">
      <c r="D138" s="191"/>
      <c r="E138" s="191"/>
    </row>
    <row r="139" spans="4:5">
      <c r="D139" s="191"/>
      <c r="E139" s="191"/>
    </row>
    <row r="140" spans="4:5">
      <c r="D140" s="191"/>
      <c r="E140" s="191"/>
    </row>
    <row r="141" spans="4:5">
      <c r="D141" s="191"/>
      <c r="E141" s="191"/>
    </row>
    <row r="142" spans="4:5">
      <c r="D142" s="191"/>
      <c r="E142" s="191"/>
    </row>
    <row r="143" spans="4:5">
      <c r="D143" s="191"/>
      <c r="E143" s="191"/>
    </row>
    <row r="144" spans="4:5">
      <c r="D144" s="191"/>
      <c r="E144" s="191"/>
    </row>
    <row r="145" spans="4:5">
      <c r="D145" s="191"/>
      <c r="E145" s="191"/>
    </row>
    <row r="146" spans="4:5">
      <c r="D146" s="191"/>
      <c r="E146" s="191"/>
    </row>
    <row r="147" spans="4:5">
      <c r="D147" s="191"/>
      <c r="E147" s="191"/>
    </row>
    <row r="148" spans="4:5">
      <c r="D148" s="191"/>
      <c r="E148" s="191"/>
    </row>
    <row r="149" spans="4:5">
      <c r="D149" s="191"/>
      <c r="E149" s="191"/>
    </row>
    <row r="150" spans="4:5">
      <c r="D150" s="191"/>
      <c r="E150" s="191"/>
    </row>
    <row r="151" spans="4:5">
      <c r="D151" s="191"/>
      <c r="E151" s="191"/>
    </row>
    <row r="152" spans="4:5">
      <c r="D152" s="191"/>
      <c r="E152" s="191"/>
    </row>
    <row r="153" spans="4:5">
      <c r="D153" s="191"/>
      <c r="E153" s="191"/>
    </row>
    <row r="154" spans="4:5">
      <c r="D154" s="191"/>
      <c r="E154" s="191"/>
    </row>
    <row r="155" spans="4:5">
      <c r="D155" s="191"/>
      <c r="E155" s="191"/>
    </row>
    <row r="156" spans="4:5">
      <c r="D156" s="191"/>
      <c r="E156" s="191"/>
    </row>
    <row r="157" spans="4:5">
      <c r="D157" s="191"/>
      <c r="E157" s="191"/>
    </row>
    <row r="158" spans="4:5">
      <c r="D158" s="191"/>
      <c r="E158" s="191"/>
    </row>
    <row r="159" spans="4:5">
      <c r="D159" s="191"/>
      <c r="E159" s="191"/>
    </row>
    <row r="160" spans="4:5">
      <c r="D160" s="191"/>
      <c r="E160" s="191"/>
    </row>
    <row r="161" spans="4:5">
      <c r="D161" s="191"/>
      <c r="E161" s="191"/>
    </row>
    <row r="162" spans="4:5">
      <c r="D162" s="191"/>
      <c r="E162" s="191"/>
    </row>
    <row r="163" spans="4:5">
      <c r="D163" s="191"/>
      <c r="E163" s="191"/>
    </row>
    <row r="164" spans="4:5">
      <c r="D164" s="191"/>
      <c r="E164" s="191"/>
    </row>
    <row r="165" spans="4:5">
      <c r="D165" s="191"/>
      <c r="E165" s="191"/>
    </row>
    <row r="166" spans="4:5">
      <c r="D166" s="191"/>
      <c r="E166" s="191"/>
    </row>
    <row r="167" spans="4:5">
      <c r="D167" s="191"/>
      <c r="E167" s="191"/>
    </row>
    <row r="168" spans="4:5">
      <c r="D168" s="191"/>
      <c r="E168" s="191"/>
    </row>
    <row r="169" spans="4:5">
      <c r="D169" s="191"/>
      <c r="E169" s="191"/>
    </row>
    <row r="170" spans="4:5">
      <c r="D170" s="191"/>
      <c r="E170" s="191"/>
    </row>
    <row r="171" spans="4:5">
      <c r="D171" s="191"/>
      <c r="E171" s="191"/>
    </row>
    <row r="172" spans="4:5">
      <c r="D172" s="191"/>
      <c r="E172" s="191"/>
    </row>
    <row r="173" spans="4:5">
      <c r="D173" s="191"/>
      <c r="E173" s="191"/>
    </row>
    <row r="174" spans="4:5">
      <c r="D174" s="191"/>
      <c r="E174" s="191"/>
    </row>
    <row r="175" spans="4:5">
      <c r="D175" s="191"/>
      <c r="E175" s="191"/>
    </row>
    <row r="176" spans="4:5">
      <c r="D176" s="191"/>
      <c r="E176" s="191"/>
    </row>
    <row r="177" spans="4:5">
      <c r="D177" s="191"/>
      <c r="E177" s="191"/>
    </row>
    <row r="178" spans="4:5">
      <c r="D178" s="191"/>
      <c r="E178" s="191"/>
    </row>
    <row r="179" spans="4:5">
      <c r="D179" s="191"/>
      <c r="E179" s="191"/>
    </row>
    <row r="180" spans="4:5">
      <c r="D180" s="191"/>
      <c r="E180" s="191"/>
    </row>
    <row r="181" spans="4:5">
      <c r="D181" s="191"/>
      <c r="E181" s="191"/>
    </row>
    <row r="182" spans="4:5">
      <c r="D182" s="191"/>
      <c r="E182" s="191"/>
    </row>
    <row r="183" spans="4:5">
      <c r="D183" s="191"/>
      <c r="E183" s="191"/>
    </row>
    <row r="184" spans="4:5">
      <c r="D184" s="191"/>
      <c r="E184" s="191"/>
    </row>
    <row r="185" spans="4:5">
      <c r="D185" s="191"/>
      <c r="E185" s="191"/>
    </row>
    <row r="186" spans="4:5">
      <c r="D186" s="191"/>
      <c r="E186" s="191"/>
    </row>
    <row r="187" spans="4:5">
      <c r="D187" s="191"/>
      <c r="E187" s="191"/>
    </row>
    <row r="188" spans="4:5">
      <c r="D188" s="191"/>
      <c r="E188" s="191"/>
    </row>
    <row r="189" spans="4:5">
      <c r="D189" s="191"/>
      <c r="E189" s="191"/>
    </row>
    <row r="190" spans="4:5">
      <c r="D190" s="191"/>
      <c r="E190" s="191"/>
    </row>
    <row r="191" spans="4:5">
      <c r="D191" s="191"/>
      <c r="E191" s="191"/>
    </row>
    <row r="192" spans="4:5">
      <c r="D192" s="191"/>
      <c r="E192" s="191"/>
    </row>
    <row r="193" spans="4:5">
      <c r="D193" s="191"/>
      <c r="E193" s="191"/>
    </row>
    <row r="194" spans="4:5">
      <c r="D194" s="191"/>
      <c r="E194" s="191"/>
    </row>
    <row r="195" spans="4:5">
      <c r="D195" s="191"/>
      <c r="E195" s="191"/>
    </row>
    <row r="196" spans="4:5">
      <c r="D196" s="191"/>
      <c r="E196" s="191"/>
    </row>
    <row r="197" spans="4:5">
      <c r="D197" s="191"/>
      <c r="E197" s="191"/>
    </row>
    <row r="198" spans="4:5">
      <c r="D198" s="191"/>
      <c r="E198" s="191"/>
    </row>
    <row r="199" spans="4:5">
      <c r="D199" s="191"/>
      <c r="E199" s="191"/>
    </row>
    <row r="200" spans="4:5">
      <c r="D200" s="191"/>
      <c r="E200" s="191"/>
    </row>
    <row r="201" spans="4:5">
      <c r="D201" s="191"/>
      <c r="E201" s="191"/>
    </row>
    <row r="202" spans="4:5">
      <c r="D202" s="191"/>
      <c r="E202" s="191"/>
    </row>
    <row r="203" spans="4:5">
      <c r="D203" s="191"/>
      <c r="E203" s="191"/>
    </row>
    <row r="204" spans="4:5">
      <c r="D204" s="191"/>
      <c r="E204" s="191"/>
    </row>
    <row r="205" spans="4:5">
      <c r="D205" s="191"/>
      <c r="E205" s="191"/>
    </row>
    <row r="206" spans="4:5">
      <c r="D206" s="191"/>
      <c r="E206" s="191"/>
    </row>
    <row r="207" spans="4:5">
      <c r="D207" s="191"/>
      <c r="E207" s="191"/>
    </row>
    <row r="208" spans="4:5">
      <c r="D208" s="191"/>
      <c r="E208" s="191"/>
    </row>
    <row r="209" spans="4:5">
      <c r="D209" s="191"/>
      <c r="E209" s="191"/>
    </row>
    <row r="210" spans="4:5">
      <c r="D210" s="191"/>
      <c r="E210" s="191"/>
    </row>
    <row r="211" spans="4:5">
      <c r="D211" s="191"/>
      <c r="E211" s="191"/>
    </row>
    <row r="212" spans="4:5">
      <c r="D212" s="191"/>
      <c r="E212" s="191"/>
    </row>
    <row r="213" spans="4:5">
      <c r="D213" s="191"/>
      <c r="E213" s="191"/>
    </row>
    <row r="214" spans="4:5">
      <c r="D214" s="191"/>
      <c r="E214" s="191"/>
    </row>
    <row r="215" spans="4:5">
      <c r="D215" s="191"/>
      <c r="E215" s="191"/>
    </row>
    <row r="216" spans="4:5">
      <c r="D216" s="191"/>
      <c r="E216" s="191"/>
    </row>
    <row r="217" spans="4:5">
      <c r="D217" s="191"/>
      <c r="E217" s="191"/>
    </row>
    <row r="218" spans="4:5">
      <c r="D218" s="191"/>
      <c r="E218" s="191"/>
    </row>
    <row r="219" spans="4:5">
      <c r="D219" s="191"/>
      <c r="E219" s="191"/>
    </row>
    <row r="220" spans="4:5">
      <c r="D220" s="191"/>
      <c r="E220" s="191"/>
    </row>
    <row r="221" spans="4:5">
      <c r="D221" s="191"/>
      <c r="E221" s="191"/>
    </row>
    <row r="222" spans="4:5">
      <c r="D222" s="191"/>
      <c r="E222" s="191"/>
    </row>
    <row r="223" spans="4:5">
      <c r="D223" s="191"/>
      <c r="E223" s="191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00000000-0002-0000-0600-000000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O80"/>
  <sheetViews>
    <sheetView topLeftCell="A19" zoomScaleNormal="100" workbookViewId="0">
      <selection activeCell="D34" sqref="D34:D45"/>
    </sheetView>
  </sheetViews>
  <sheetFormatPr defaultRowHeight="15.75"/>
  <cols>
    <col min="1" max="1" width="56.28515625" style="112" customWidth="1"/>
    <col min="2" max="2" width="14.5703125" style="112" customWidth="1"/>
    <col min="3" max="3" width="16.85546875" style="112" customWidth="1"/>
    <col min="4" max="6" width="14.7109375" style="112" customWidth="1"/>
    <col min="7" max="16384" width="9.140625" style="112"/>
  </cols>
  <sheetData>
    <row r="1" spans="1:15" s="152" customFormat="1">
      <c r="A1" s="228"/>
      <c r="B1" s="228"/>
      <c r="C1" s="228"/>
      <c r="D1" s="228"/>
      <c r="E1" s="228"/>
      <c r="F1" s="229" t="s">
        <v>1457</v>
      </c>
      <c r="G1" s="147"/>
      <c r="H1" s="147"/>
      <c r="I1" s="147"/>
      <c r="J1" s="147"/>
      <c r="K1" s="147"/>
      <c r="L1" s="147"/>
      <c r="M1" s="147"/>
      <c r="N1" s="147"/>
      <c r="O1" s="147"/>
    </row>
    <row r="2" spans="1:15" ht="15" customHeight="1">
      <c r="A2" s="83" t="s">
        <v>253</v>
      </c>
      <c r="B2" s="88"/>
      <c r="C2" s="90"/>
      <c r="D2" s="87"/>
      <c r="E2" s="221"/>
      <c r="F2" s="221"/>
    </row>
    <row r="3" spans="1:15" ht="15" customHeight="1">
      <c r="A3" s="40" t="str">
        <f>CONCATENATE("на ",UPPER(dfName))</f>
        <v>на ДОГОВОРЕН ФОНД "ЕФ - ПРИНСИПАЛ"</v>
      </c>
      <c r="B3" s="88"/>
      <c r="C3" s="90"/>
      <c r="D3" s="87"/>
      <c r="E3" s="221"/>
      <c r="F3" s="221"/>
    </row>
    <row r="4" spans="1:15">
      <c r="A4" s="92" t="str">
        <f>CONCATENATE("към ",TEXT(EndDate,"dd.mm.yyyy")," г.")</f>
        <v>към 30.06.2020 г.</v>
      </c>
      <c r="B4" s="88"/>
      <c r="C4" s="90"/>
      <c r="D4" s="91"/>
      <c r="E4" s="221"/>
      <c r="F4" s="221"/>
    </row>
    <row r="5" spans="1:15">
      <c r="A5" s="153"/>
      <c r="B5" s="153"/>
      <c r="D5" s="76" t="s">
        <v>914</v>
      </c>
      <c r="E5" s="540">
        <f>ReportedCompletionDate</f>
        <v>44028</v>
      </c>
      <c r="F5" s="541"/>
    </row>
    <row r="6" spans="1:15">
      <c r="A6" s="153"/>
      <c r="B6" s="153"/>
      <c r="D6" s="492" t="s">
        <v>248</v>
      </c>
      <c r="E6" s="493" t="str">
        <f>authorName</f>
        <v>Ивелина Иванова</v>
      </c>
    </row>
    <row r="7" spans="1:15">
      <c r="C7" s="144"/>
      <c r="D7" s="492" t="s">
        <v>250</v>
      </c>
      <c r="E7" s="494" t="str">
        <f>udManager</f>
        <v>Иван Овчаров</v>
      </c>
      <c r="F7" s="542"/>
    </row>
    <row r="8" spans="1:15">
      <c r="A8" s="154" t="s">
        <v>66</v>
      </c>
      <c r="B8" s="154"/>
      <c r="C8" s="131"/>
      <c r="F8" s="135" t="s">
        <v>57</v>
      </c>
    </row>
    <row r="9" spans="1:15">
      <c r="A9" s="664" t="s">
        <v>67</v>
      </c>
      <c r="B9" s="660" t="s">
        <v>223</v>
      </c>
      <c r="C9" s="658" t="s">
        <v>68</v>
      </c>
      <c r="D9" s="655" t="s">
        <v>69</v>
      </c>
      <c r="E9" s="656"/>
      <c r="F9" s="657"/>
    </row>
    <row r="10" spans="1:15" ht="31.5">
      <c r="A10" s="664"/>
      <c r="B10" s="660" t="s">
        <v>223</v>
      </c>
      <c r="C10" s="659"/>
      <c r="D10" s="138" t="s">
        <v>254</v>
      </c>
      <c r="E10" s="138" t="s">
        <v>255</v>
      </c>
      <c r="F10" s="138" t="s">
        <v>70</v>
      </c>
    </row>
    <row r="11" spans="1:15" s="155" customFormat="1">
      <c r="A11" s="372" t="s">
        <v>5</v>
      </c>
      <c r="B11" s="381" t="s">
        <v>162</v>
      </c>
      <c r="C11" s="543">
        <v>1</v>
      </c>
      <c r="D11" s="543">
        <v>2</v>
      </c>
      <c r="E11" s="543">
        <v>3</v>
      </c>
      <c r="F11" s="372">
        <v>4</v>
      </c>
    </row>
    <row r="12" spans="1:15">
      <c r="A12" s="156" t="s">
        <v>85</v>
      </c>
      <c r="B12" s="75"/>
      <c r="C12" s="140" t="s">
        <v>65</v>
      </c>
      <c r="D12" s="140" t="s">
        <v>65</v>
      </c>
      <c r="E12" s="140" t="s">
        <v>65</v>
      </c>
      <c r="F12" s="128"/>
    </row>
    <row r="13" spans="1:15">
      <c r="A13" s="157" t="s">
        <v>154</v>
      </c>
      <c r="B13" s="378" t="s">
        <v>887</v>
      </c>
      <c r="C13" s="285">
        <f>SUM(D13:F13)</f>
        <v>0</v>
      </c>
      <c r="D13" s="242"/>
      <c r="E13" s="242"/>
      <c r="F13" s="288"/>
    </row>
    <row r="14" spans="1:15">
      <c r="A14" s="157" t="s">
        <v>155</v>
      </c>
      <c r="B14" s="378" t="s">
        <v>888</v>
      </c>
      <c r="C14" s="285">
        <f>SUM(D14:F14)</f>
        <v>0</v>
      </c>
      <c r="D14" s="242"/>
      <c r="E14" s="242"/>
      <c r="F14" s="288"/>
    </row>
    <row r="15" spans="1:15">
      <c r="A15" s="157" t="s">
        <v>156</v>
      </c>
      <c r="B15" s="378" t="s">
        <v>889</v>
      </c>
      <c r="C15" s="285">
        <f>SUM(D15:F15)</f>
        <v>0</v>
      </c>
      <c r="D15" s="242">
        <v>0</v>
      </c>
      <c r="E15" s="242"/>
      <c r="F15" s="288"/>
    </row>
    <row r="16" spans="1:15">
      <c r="A16" s="157" t="s">
        <v>157</v>
      </c>
      <c r="B16" s="378" t="s">
        <v>890</v>
      </c>
      <c r="C16" s="285">
        <f>SUM(C17:C19)</f>
        <v>0</v>
      </c>
      <c r="D16" s="285">
        <f>SUM(D17:D19)</f>
        <v>0</v>
      </c>
      <c r="E16" s="285">
        <f>SUM(E17:E19)</f>
        <v>0</v>
      </c>
      <c r="F16" s="285">
        <f>SUM(F17:F19)</f>
        <v>0</v>
      </c>
    </row>
    <row r="17" spans="1:6">
      <c r="A17" s="289" t="s">
        <v>96</v>
      </c>
      <c r="B17" s="378" t="s">
        <v>891</v>
      </c>
      <c r="C17" s="285">
        <f>SUM(D17:F17)</f>
        <v>0</v>
      </c>
      <c r="D17" s="242"/>
      <c r="E17" s="242"/>
      <c r="F17" s="288"/>
    </row>
    <row r="18" spans="1:6">
      <c r="A18" s="289" t="s">
        <v>104</v>
      </c>
      <c r="B18" s="378" t="s">
        <v>892</v>
      </c>
      <c r="C18" s="285">
        <f>SUM(D18:F18)</f>
        <v>0</v>
      </c>
      <c r="D18" s="242"/>
      <c r="E18" s="242"/>
      <c r="F18" s="288"/>
    </row>
    <row r="19" spans="1:6">
      <c r="A19" s="289" t="s">
        <v>10</v>
      </c>
      <c r="B19" s="378" t="s">
        <v>992</v>
      </c>
      <c r="C19" s="285">
        <f>SUM(D19:F19)</f>
        <v>0</v>
      </c>
      <c r="D19" s="242"/>
      <c r="E19" s="242"/>
      <c r="F19" s="288"/>
    </row>
    <row r="20" spans="1:6" ht="31.5">
      <c r="A20" s="157" t="s">
        <v>158</v>
      </c>
      <c r="B20" s="378" t="s">
        <v>893</v>
      </c>
      <c r="C20" s="285">
        <f>SUM(C21:C23)</f>
        <v>0</v>
      </c>
      <c r="D20" s="285">
        <f>SUM(D21:D23)</f>
        <v>0</v>
      </c>
      <c r="E20" s="285">
        <f>SUM(E21:E23)</f>
        <v>0</v>
      </c>
      <c r="F20" s="285">
        <f>SUM(F21:F23)</f>
        <v>0</v>
      </c>
    </row>
    <row r="21" spans="1:6">
      <c r="A21" s="289" t="s">
        <v>99</v>
      </c>
      <c r="B21" s="378" t="s">
        <v>894</v>
      </c>
      <c r="C21" s="285">
        <f>SUM(D21:F21)</f>
        <v>0</v>
      </c>
      <c r="D21" s="242"/>
      <c r="E21" s="242"/>
      <c r="F21" s="288"/>
    </row>
    <row r="22" spans="1:6">
      <c r="A22" s="289" t="s">
        <v>97</v>
      </c>
      <c r="B22" s="378" t="s">
        <v>895</v>
      </c>
      <c r="C22" s="285">
        <f>SUM(D22:F22)</f>
        <v>0</v>
      </c>
      <c r="D22" s="242"/>
      <c r="E22" s="242"/>
      <c r="F22" s="288"/>
    </row>
    <row r="23" spans="1:6">
      <c r="A23" s="289" t="s">
        <v>10</v>
      </c>
      <c r="B23" s="378" t="s">
        <v>896</v>
      </c>
      <c r="C23" s="285">
        <f>SUM(D23:F23)</f>
        <v>0</v>
      </c>
      <c r="D23" s="242"/>
      <c r="E23" s="242"/>
      <c r="F23" s="288"/>
    </row>
    <row r="24" spans="1:6">
      <c r="A24" s="157" t="s">
        <v>119</v>
      </c>
      <c r="B24" s="378" t="s">
        <v>897</v>
      </c>
      <c r="C24" s="285">
        <f>SUM(D24:F24)</f>
        <v>0</v>
      </c>
      <c r="D24" s="242"/>
      <c r="E24" s="242"/>
      <c r="F24" s="288"/>
    </row>
    <row r="25" spans="1:6">
      <c r="A25" s="156" t="s">
        <v>71</v>
      </c>
      <c r="B25" s="378" t="s">
        <v>898</v>
      </c>
      <c r="C25" s="285">
        <f>C13+C14+C15+C16+C20+C24</f>
        <v>0</v>
      </c>
      <c r="D25" s="285">
        <f>D13+D14+D15+D16+D20+D24</f>
        <v>0</v>
      </c>
      <c r="E25" s="285">
        <f>E13+E14+E15+E16+E20+E24</f>
        <v>0</v>
      </c>
      <c r="F25" s="285">
        <f>F13+F14+F15+F16+F20+F24</f>
        <v>0</v>
      </c>
    </row>
    <row r="26" spans="1:6">
      <c r="A26" s="131"/>
      <c r="B26" s="147"/>
      <c r="C26" s="549" t="s">
        <v>65</v>
      </c>
      <c r="D26" s="549" t="s">
        <v>65</v>
      </c>
      <c r="E26" s="549" t="s">
        <v>65</v>
      </c>
      <c r="F26" s="550"/>
    </row>
    <row r="27" spans="1:6">
      <c r="A27" s="154" t="s">
        <v>89</v>
      </c>
      <c r="B27" s="146"/>
      <c r="C27" s="551"/>
      <c r="D27" s="551"/>
      <c r="E27" s="551"/>
      <c r="F27" s="551"/>
    </row>
    <row r="28" spans="1:6">
      <c r="A28" s="664" t="s">
        <v>67</v>
      </c>
      <c r="B28" s="660" t="s">
        <v>223</v>
      </c>
      <c r="C28" s="662" t="s">
        <v>72</v>
      </c>
      <c r="D28" s="665" t="s">
        <v>73</v>
      </c>
      <c r="E28" s="666"/>
      <c r="F28" s="667"/>
    </row>
    <row r="29" spans="1:6" ht="31.5">
      <c r="A29" s="664"/>
      <c r="B29" s="660" t="s">
        <v>223</v>
      </c>
      <c r="C29" s="663"/>
      <c r="D29" s="552" t="s">
        <v>254</v>
      </c>
      <c r="E29" s="552" t="s">
        <v>915</v>
      </c>
      <c r="F29" s="552" t="s">
        <v>74</v>
      </c>
    </row>
    <row r="30" spans="1:6">
      <c r="A30" s="293" t="s">
        <v>5</v>
      </c>
      <c r="B30" s="380" t="s">
        <v>162</v>
      </c>
      <c r="C30" s="553">
        <v>1</v>
      </c>
      <c r="D30" s="553">
        <v>2</v>
      </c>
      <c r="E30" s="553">
        <v>3</v>
      </c>
      <c r="F30" s="553">
        <v>4</v>
      </c>
    </row>
    <row r="31" spans="1:6">
      <c r="A31" s="139" t="s">
        <v>86</v>
      </c>
      <c r="B31" s="75"/>
      <c r="C31" s="551"/>
      <c r="D31" s="554" t="s">
        <v>65</v>
      </c>
      <c r="E31" s="554" t="s">
        <v>65</v>
      </c>
      <c r="F31" s="554" t="s">
        <v>65</v>
      </c>
    </row>
    <row r="32" spans="1:6">
      <c r="A32" s="142" t="s">
        <v>87</v>
      </c>
      <c r="B32" s="378" t="s">
        <v>899</v>
      </c>
      <c r="C32" s="285">
        <f>SUM(D32:F32)</f>
        <v>0</v>
      </c>
      <c r="D32" s="242"/>
      <c r="E32" s="242"/>
      <c r="F32" s="288"/>
    </row>
    <row r="33" spans="1:7">
      <c r="A33" s="140" t="s">
        <v>911</v>
      </c>
      <c r="B33" s="378" t="s">
        <v>900</v>
      </c>
      <c r="C33" s="285">
        <f>SUM(C34:C36)</f>
        <v>0</v>
      </c>
      <c r="D33" s="285">
        <f>SUM(D34:D36)</f>
        <v>0</v>
      </c>
      <c r="E33" s="285">
        <f>SUM(E34:E36)</f>
        <v>0</v>
      </c>
      <c r="F33" s="285">
        <f>SUM(F34:F36)</f>
        <v>0</v>
      </c>
    </row>
    <row r="34" spans="1:7">
      <c r="A34" s="159" t="s">
        <v>159</v>
      </c>
      <c r="B34" s="378" t="s">
        <v>901</v>
      </c>
      <c r="C34" s="285">
        <f>SUM(D34:F34)</f>
        <v>0</v>
      </c>
      <c r="D34" s="242"/>
      <c r="E34" s="242"/>
      <c r="F34" s="288"/>
    </row>
    <row r="35" spans="1:7">
      <c r="A35" s="159" t="s">
        <v>98</v>
      </c>
      <c r="B35" s="378" t="s">
        <v>902</v>
      </c>
      <c r="C35" s="285">
        <f t="shared" ref="C35:C45" si="0">SUM(D35:F35)</f>
        <v>0</v>
      </c>
      <c r="D35" s="242"/>
      <c r="E35" s="242"/>
      <c r="F35" s="288"/>
    </row>
    <row r="36" spans="1:7">
      <c r="A36" s="159" t="s">
        <v>118</v>
      </c>
      <c r="B36" s="378" t="s">
        <v>903</v>
      </c>
      <c r="C36" s="285">
        <f t="shared" si="0"/>
        <v>0</v>
      </c>
      <c r="D36" s="242"/>
      <c r="E36" s="242"/>
      <c r="F36" s="288"/>
    </row>
    <row r="37" spans="1:7">
      <c r="A37" s="140" t="s">
        <v>120</v>
      </c>
      <c r="B37" s="378" t="s">
        <v>904</v>
      </c>
      <c r="C37" s="285">
        <f t="shared" si="0"/>
        <v>0</v>
      </c>
      <c r="D37" s="242"/>
      <c r="E37" s="242"/>
      <c r="F37" s="288"/>
    </row>
    <row r="38" spans="1:7">
      <c r="A38" s="140" t="s">
        <v>139</v>
      </c>
      <c r="B38" s="378" t="s">
        <v>905</v>
      </c>
      <c r="C38" s="285">
        <f t="shared" si="0"/>
        <v>0</v>
      </c>
      <c r="D38" s="242"/>
      <c r="E38" s="242"/>
      <c r="F38" s="288"/>
    </row>
    <row r="39" spans="1:7">
      <c r="A39" s="140" t="s">
        <v>102</v>
      </c>
      <c r="B39" s="378" t="s">
        <v>906</v>
      </c>
      <c r="C39" s="285">
        <f t="shared" si="0"/>
        <v>0</v>
      </c>
      <c r="D39" s="242"/>
      <c r="E39" s="242"/>
      <c r="F39" s="288"/>
    </row>
    <row r="40" spans="1:7">
      <c r="A40" s="142" t="s">
        <v>103</v>
      </c>
      <c r="B40" s="378" t="s">
        <v>907</v>
      </c>
      <c r="C40" s="285">
        <f t="shared" si="0"/>
        <v>0</v>
      </c>
      <c r="D40" s="242"/>
      <c r="E40" s="242"/>
      <c r="F40" s="288"/>
    </row>
    <row r="41" spans="1:7">
      <c r="A41" s="142" t="s">
        <v>993</v>
      </c>
      <c r="B41" s="378" t="s">
        <v>908</v>
      </c>
      <c r="C41" s="285">
        <f t="shared" si="0"/>
        <v>0</v>
      </c>
      <c r="D41" s="242"/>
      <c r="E41" s="242"/>
      <c r="F41" s="288"/>
    </row>
    <row r="42" spans="1:7" ht="31.5">
      <c r="A42" s="142" t="s">
        <v>994</v>
      </c>
      <c r="B42" s="378" t="s">
        <v>909</v>
      </c>
      <c r="C42" s="285">
        <f t="shared" si="0"/>
        <v>0</v>
      </c>
      <c r="D42" s="242"/>
      <c r="E42" s="242"/>
      <c r="F42" s="288"/>
    </row>
    <row r="43" spans="1:7" ht="31.5">
      <c r="A43" s="140" t="s">
        <v>142</v>
      </c>
      <c r="B43" s="378" t="s">
        <v>913</v>
      </c>
      <c r="C43" s="285">
        <f t="shared" si="0"/>
        <v>0</v>
      </c>
      <c r="D43" s="242"/>
      <c r="E43" s="242"/>
      <c r="F43" s="288"/>
    </row>
    <row r="44" spans="1:7" ht="31.5">
      <c r="A44" s="140" t="s">
        <v>995</v>
      </c>
      <c r="B44" s="378" t="s">
        <v>996</v>
      </c>
      <c r="C44" s="285">
        <f t="shared" si="0"/>
        <v>0</v>
      </c>
      <c r="D44" s="242"/>
      <c r="E44" s="242"/>
      <c r="F44" s="288"/>
    </row>
    <row r="45" spans="1:7" s="153" customFormat="1" ht="31.5">
      <c r="A45" s="160" t="s">
        <v>88</v>
      </c>
      <c r="B45" s="378" t="s">
        <v>997</v>
      </c>
      <c r="C45" s="285">
        <f t="shared" si="0"/>
        <v>0</v>
      </c>
      <c r="D45" s="242"/>
      <c r="E45" s="242"/>
      <c r="F45" s="288"/>
    </row>
    <row r="46" spans="1:7" s="153" customFormat="1">
      <c r="A46" s="139" t="s">
        <v>75</v>
      </c>
      <c r="B46" s="378" t="s">
        <v>910</v>
      </c>
      <c r="C46" s="285">
        <f>SUM(C32+C33+C37+C38+C39+C40+C41+C42+C43+C44)</f>
        <v>0</v>
      </c>
      <c r="D46" s="285">
        <f>SUM(D32+D33+D37+D38+D39+D40+D41+D42+D43+D44)</f>
        <v>0</v>
      </c>
      <c r="E46" s="285">
        <f>SUM(E32+E33+E37+E38+E39+E40+E41+E42+E43+E44)</f>
        <v>0</v>
      </c>
      <c r="F46" s="285">
        <f>SUM(F32+F33+F37+F38+F39+F40+F41+F42+F43+F44)</f>
        <v>0</v>
      </c>
    </row>
    <row r="47" spans="1:7">
      <c r="A47" s="131"/>
      <c r="B47" s="131"/>
      <c r="C47" s="144"/>
      <c r="D47" s="144"/>
      <c r="E47" s="144"/>
      <c r="F47" s="144"/>
      <c r="G47" s="131"/>
    </row>
    <row r="48" spans="1:7">
      <c r="C48" s="161"/>
      <c r="D48" s="161"/>
      <c r="E48" s="130"/>
      <c r="F48" s="130"/>
      <c r="G48" s="131"/>
    </row>
    <row r="49" spans="1:7">
      <c r="A49" s="661" t="s">
        <v>912</v>
      </c>
      <c r="B49" s="661"/>
      <c r="C49" s="661"/>
      <c r="D49" s="661"/>
      <c r="E49" s="661"/>
      <c r="F49" s="661"/>
      <c r="G49" s="162"/>
    </row>
    <row r="50" spans="1:7">
      <c r="A50" s="131"/>
      <c r="B50" s="131"/>
      <c r="C50" s="144"/>
      <c r="D50" s="144"/>
      <c r="E50" s="144"/>
      <c r="F50" s="144"/>
      <c r="G50" s="131"/>
    </row>
    <row r="51" spans="1:7">
      <c r="A51" s="131"/>
      <c r="B51" s="131"/>
      <c r="C51" s="144" t="s">
        <v>65</v>
      </c>
      <c r="D51" s="144" t="s">
        <v>65</v>
      </c>
      <c r="E51" s="144" t="s">
        <v>65</v>
      </c>
      <c r="F51" s="144" t="s">
        <v>65</v>
      </c>
      <c r="G51" s="131"/>
    </row>
    <row r="52" spans="1:7">
      <c r="A52" s="131"/>
      <c r="B52" s="131"/>
      <c r="C52" s="144" t="s">
        <v>65</v>
      </c>
      <c r="D52" s="144" t="s">
        <v>65</v>
      </c>
      <c r="E52" s="144" t="s">
        <v>65</v>
      </c>
      <c r="F52" s="144" t="s">
        <v>65</v>
      </c>
      <c r="G52" s="131"/>
    </row>
    <row r="53" spans="1:7">
      <c r="A53" s="131"/>
      <c r="B53" s="131"/>
      <c r="C53" s="137"/>
      <c r="D53" s="144" t="s">
        <v>65</v>
      </c>
      <c r="E53" s="144" t="s">
        <v>65</v>
      </c>
      <c r="F53" s="144" t="s">
        <v>65</v>
      </c>
      <c r="G53" s="131"/>
    </row>
    <row r="56" spans="1:7">
      <c r="A56" s="143"/>
      <c r="B56" s="143"/>
      <c r="C56" s="145"/>
      <c r="D56" s="145"/>
      <c r="E56" s="145"/>
      <c r="F56" s="145"/>
      <c r="G56" s="147"/>
    </row>
    <row r="57" spans="1:7">
      <c r="A57" s="143"/>
      <c r="B57" s="143"/>
      <c r="C57" s="145"/>
      <c r="D57" s="145"/>
      <c r="E57" s="145"/>
      <c r="F57" s="145"/>
      <c r="G57" s="147"/>
    </row>
    <row r="58" spans="1:7">
      <c r="A58" s="143"/>
      <c r="B58" s="143"/>
      <c r="C58" s="145"/>
      <c r="D58" s="145"/>
      <c r="E58" s="145"/>
      <c r="F58" s="145"/>
      <c r="G58" s="147"/>
    </row>
    <row r="59" spans="1:7">
      <c r="A59" s="143"/>
      <c r="B59" s="143"/>
      <c r="C59" s="145"/>
      <c r="D59" s="145"/>
      <c r="E59" s="145"/>
      <c r="F59" s="145"/>
      <c r="G59" s="147"/>
    </row>
    <row r="60" spans="1:7">
      <c r="A60" s="143"/>
      <c r="B60" s="143"/>
      <c r="C60" s="145"/>
      <c r="D60" s="145"/>
      <c r="E60" s="145"/>
      <c r="F60" s="145"/>
      <c r="G60" s="147"/>
    </row>
    <row r="61" spans="1:7" s="153" customFormat="1">
      <c r="A61" s="143"/>
      <c r="B61" s="143"/>
      <c r="C61" s="145"/>
      <c r="D61" s="145"/>
      <c r="E61" s="145"/>
      <c r="F61" s="145"/>
      <c r="G61" s="163"/>
    </row>
    <row r="62" spans="1:7">
      <c r="A62" s="143"/>
      <c r="B62" s="143"/>
      <c r="C62" s="145"/>
      <c r="D62" s="145"/>
      <c r="E62" s="145"/>
      <c r="F62" s="145"/>
      <c r="G62" s="147"/>
    </row>
    <row r="63" spans="1:7">
      <c r="A63" s="145"/>
      <c r="B63" s="145"/>
      <c r="C63" s="145"/>
      <c r="D63" s="145"/>
      <c r="E63" s="145"/>
      <c r="F63" s="145"/>
      <c r="G63" s="147"/>
    </row>
    <row r="64" spans="1:7">
      <c r="A64" s="143"/>
      <c r="B64" s="143"/>
      <c r="C64" s="145"/>
      <c r="D64" s="145"/>
      <c r="E64" s="145"/>
      <c r="F64" s="145"/>
      <c r="G64" s="147"/>
    </row>
    <row r="65" spans="1:7">
      <c r="A65" s="145"/>
      <c r="B65" s="145"/>
      <c r="C65" s="145"/>
      <c r="D65" s="145"/>
      <c r="E65" s="145"/>
      <c r="F65" s="145"/>
      <c r="G65" s="147"/>
    </row>
    <row r="66" spans="1:7">
      <c r="A66" s="146"/>
      <c r="B66" s="146"/>
      <c r="C66" s="163"/>
      <c r="D66" s="145"/>
      <c r="E66" s="145"/>
      <c r="F66" s="145"/>
      <c r="G66" s="147"/>
    </row>
    <row r="67" spans="1:7">
      <c r="A67" s="147"/>
      <c r="B67" s="147"/>
      <c r="C67" s="654"/>
      <c r="D67" s="654"/>
      <c r="E67" s="654"/>
      <c r="F67" s="654"/>
      <c r="G67" s="147"/>
    </row>
    <row r="68" spans="1:7" ht="26.25" customHeight="1">
      <c r="A68" s="652"/>
      <c r="B68" s="652"/>
      <c r="C68" s="653"/>
      <c r="D68" s="653"/>
      <c r="E68" s="653"/>
      <c r="F68" s="653"/>
      <c r="G68" s="147"/>
    </row>
    <row r="69" spans="1:7" ht="13.5" customHeight="1">
      <c r="A69" s="147"/>
      <c r="B69" s="147"/>
      <c r="C69" s="147"/>
      <c r="D69" s="147"/>
      <c r="E69" s="147"/>
      <c r="F69" s="147"/>
      <c r="G69" s="147"/>
    </row>
    <row r="70" spans="1:7">
      <c r="A70" s="144"/>
      <c r="B70" s="144"/>
    </row>
    <row r="71" spans="1:7">
      <c r="A71" s="144"/>
      <c r="B71" s="144"/>
    </row>
    <row r="72" spans="1:7">
      <c r="A72" s="144"/>
      <c r="B72" s="144"/>
    </row>
    <row r="73" spans="1:7" ht="13.5" customHeight="1">
      <c r="A73" s="148"/>
      <c r="B73" s="148"/>
      <c r="C73" s="148"/>
      <c r="D73" s="164"/>
      <c r="E73" s="164"/>
      <c r="F73" s="150"/>
    </row>
    <row r="74" spans="1:7" s="165" customFormat="1" ht="35.25" customHeight="1">
      <c r="A74" s="149"/>
      <c r="B74" s="149"/>
      <c r="C74" s="149"/>
      <c r="D74" s="149"/>
      <c r="E74" s="149"/>
      <c r="F74" s="149"/>
    </row>
    <row r="75" spans="1:7" s="153" customFormat="1">
      <c r="A75" s="150"/>
      <c r="B75" s="150"/>
      <c r="C75" s="150"/>
      <c r="D75" s="150"/>
      <c r="E75" s="150"/>
      <c r="F75" s="150"/>
    </row>
    <row r="76" spans="1:7">
      <c r="A76" s="151"/>
      <c r="B76" s="151"/>
      <c r="C76" s="151"/>
      <c r="D76" s="151"/>
      <c r="E76" s="151"/>
      <c r="F76" s="151"/>
    </row>
    <row r="77" spans="1:7">
      <c r="A77" s="151"/>
      <c r="B77" s="151"/>
      <c r="C77" s="151"/>
      <c r="D77" s="151"/>
      <c r="E77" s="151"/>
      <c r="F77" s="151"/>
    </row>
    <row r="78" spans="1:7">
      <c r="A78" s="151"/>
      <c r="B78" s="151"/>
      <c r="C78" s="151"/>
      <c r="D78" s="151"/>
      <c r="E78" s="151"/>
      <c r="F78" s="151"/>
    </row>
    <row r="79" spans="1:7">
      <c r="A79" s="148"/>
      <c r="B79" s="148"/>
      <c r="C79" s="151"/>
      <c r="D79" s="151"/>
      <c r="E79" s="151"/>
      <c r="F79" s="151"/>
    </row>
    <row r="80" spans="1:7" ht="27" customHeight="1">
      <c r="A80" s="131"/>
      <c r="B80" s="131"/>
      <c r="C80" s="131"/>
      <c r="D80" s="131"/>
      <c r="E80" s="131"/>
      <c r="F80" s="131"/>
    </row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AA270"/>
  <sheetViews>
    <sheetView topLeftCell="D1" zoomScale="80" zoomScaleNormal="80" workbookViewId="0">
      <pane ySplit="10" topLeftCell="A11" activePane="bottomLeft" state="frozen"/>
      <selection activeCell="D1" sqref="D1"/>
      <selection pane="bottomLeft" activeCell="E12" sqref="E12:X155"/>
    </sheetView>
  </sheetViews>
  <sheetFormatPr defaultRowHeight="15.75"/>
  <cols>
    <col min="1" max="3" width="19.7109375" style="61" hidden="1" customWidth="1"/>
    <col min="4" max="4" width="5.7109375" style="42" customWidth="1"/>
    <col min="5" max="5" width="46.7109375" style="42" customWidth="1"/>
    <col min="6" max="6" width="20.7109375" style="42" customWidth="1"/>
    <col min="7" max="7" width="9.140625" style="42"/>
    <col min="8" max="8" width="5.85546875" style="42" customWidth="1"/>
    <col min="9" max="9" width="12.7109375" style="42" customWidth="1"/>
    <col min="10" max="10" width="19.5703125" style="42" customWidth="1"/>
    <col min="11" max="11" width="10.7109375" style="42" customWidth="1"/>
    <col min="12" max="12" width="7.7109375" style="42" customWidth="1"/>
    <col min="13" max="13" width="10.140625" style="42" customWidth="1"/>
    <col min="14" max="14" width="12.42578125" style="42" bestFit="1" customWidth="1"/>
    <col min="15" max="15" width="8.140625" style="42" bestFit="1" customWidth="1"/>
    <col min="16" max="16" width="12.42578125" style="42" bestFit="1" customWidth="1"/>
    <col min="17" max="17" width="12" style="42" bestFit="1" customWidth="1"/>
    <col min="18" max="18" width="10" style="42" customWidth="1"/>
    <col min="19" max="19" width="12.7109375" style="42" customWidth="1"/>
    <col min="20" max="20" width="15.140625" style="42" customWidth="1"/>
    <col min="21" max="21" width="13.7109375" style="42" customWidth="1"/>
    <col min="22" max="22" width="18.85546875" style="42" customWidth="1"/>
    <col min="23" max="23" width="14.85546875" style="42" customWidth="1"/>
    <col min="24" max="24" width="14.7109375" style="42" customWidth="1"/>
    <col min="25" max="16384" width="9.140625" style="42"/>
  </cols>
  <sheetData>
    <row r="1" spans="1:27" s="61" customFormat="1" ht="15.75" customHeight="1">
      <c r="X1" s="62" t="s">
        <v>1458</v>
      </c>
      <c r="AA1" s="62"/>
    </row>
    <row r="2" spans="1:27" s="61" customFormat="1">
      <c r="A2" s="70"/>
      <c r="B2" s="70"/>
      <c r="C2" s="70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3"/>
      <c r="U2" s="64"/>
      <c r="V2" s="66"/>
      <c r="W2" s="66"/>
      <c r="X2" s="66"/>
      <c r="Y2" s="41"/>
      <c r="Z2" s="65"/>
      <c r="AA2" s="65"/>
    </row>
    <row r="3" spans="1:27" s="61" customFormat="1">
      <c r="A3" s="70"/>
      <c r="B3" s="70"/>
      <c r="C3" s="70"/>
      <c r="D3" s="40" t="str">
        <f>CONCATENATE("на ",UPPER(dfName))</f>
        <v>на ДОГОВОРЕН ФОНД "ЕФ - ПРИНСИПАЛ"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3"/>
      <c r="U3" s="64"/>
      <c r="V3" s="66"/>
      <c r="W3" s="66"/>
      <c r="X3" s="66"/>
      <c r="Y3" s="66"/>
      <c r="Z3" s="67"/>
      <c r="AA3" s="67"/>
    </row>
    <row r="4" spans="1:27" s="61" customFormat="1" ht="15.75" customHeight="1">
      <c r="A4" s="70"/>
      <c r="B4" s="70"/>
      <c r="C4" s="70"/>
      <c r="D4" s="40" t="str">
        <f>CONCATENATE("към ",TEXT(EndDate,"dd.mm.yyyy")," г.")</f>
        <v>към 30.06.2020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3"/>
      <c r="U4" s="40"/>
      <c r="V4" s="76" t="s">
        <v>914</v>
      </c>
      <c r="W4" s="224">
        <f>ReportedCompletionDate</f>
        <v>44028</v>
      </c>
      <c r="X4" s="66"/>
      <c r="Y4" s="41"/>
      <c r="Z4" s="65"/>
      <c r="AA4" s="65"/>
    </row>
    <row r="5" spans="1:27" s="61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8"/>
      <c r="U5" s="41"/>
      <c r="V5" s="76" t="s">
        <v>248</v>
      </c>
      <c r="W5" s="77" t="str">
        <f>authorName</f>
        <v>Ивелина Иванова</v>
      </c>
      <c r="X5" s="66"/>
      <c r="AA5" s="65"/>
    </row>
    <row r="6" spans="1:27" s="61" customFormat="1">
      <c r="D6" s="69"/>
      <c r="E6" s="544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0"/>
      <c r="U6" s="41"/>
      <c r="V6" s="76" t="s">
        <v>250</v>
      </c>
      <c r="W6" s="78" t="str">
        <f>udManager</f>
        <v>Иван Овчаров</v>
      </c>
      <c r="X6" s="69"/>
      <c r="Y6" s="69"/>
      <c r="Z6" s="71"/>
      <c r="AA6" s="71"/>
    </row>
    <row r="7" spans="1:27" s="61" customFormat="1"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0"/>
      <c r="U7" s="72"/>
      <c r="V7" s="72"/>
      <c r="W7" s="69"/>
      <c r="X7" s="69"/>
      <c r="Y7" s="69"/>
      <c r="Z7" s="65"/>
    </row>
    <row r="8" spans="1:27" ht="30" customHeight="1">
      <c r="D8" s="669" t="s">
        <v>257</v>
      </c>
      <c r="E8" s="677" t="s">
        <v>258</v>
      </c>
      <c r="F8" s="678"/>
      <c r="G8" s="678"/>
      <c r="H8" s="678"/>
      <c r="I8" s="678"/>
      <c r="J8" s="678"/>
      <c r="K8" s="678"/>
      <c r="L8" s="678"/>
      <c r="M8" s="679"/>
      <c r="N8" s="671" t="s">
        <v>879</v>
      </c>
      <c r="O8" s="671" t="s">
        <v>777</v>
      </c>
      <c r="P8" s="672" t="s">
        <v>772</v>
      </c>
      <c r="Q8" s="673"/>
      <c r="R8" s="673"/>
      <c r="S8" s="673"/>
      <c r="T8" s="673"/>
      <c r="U8" s="674"/>
      <c r="V8" s="675" t="s">
        <v>774</v>
      </c>
      <c r="W8" s="671" t="s">
        <v>773</v>
      </c>
      <c r="X8" s="671" t="s">
        <v>761</v>
      </c>
      <c r="Y8" s="73"/>
      <c r="Z8" s="73"/>
      <c r="AA8" s="73"/>
    </row>
    <row r="9" spans="1:27" ht="104.25" customHeight="1">
      <c r="D9" s="670"/>
      <c r="E9" s="44" t="s">
        <v>259</v>
      </c>
      <c r="F9" s="45" t="s">
        <v>121</v>
      </c>
      <c r="G9" s="79" t="s">
        <v>1346</v>
      </c>
      <c r="H9" s="80" t="s">
        <v>260</v>
      </c>
      <c r="I9" s="44" t="s">
        <v>998</v>
      </c>
      <c r="J9" s="44" t="s">
        <v>1465</v>
      </c>
      <c r="K9" s="79" t="s">
        <v>1466</v>
      </c>
      <c r="L9" s="79" t="s">
        <v>1467</v>
      </c>
      <c r="M9" s="79" t="s">
        <v>1468</v>
      </c>
      <c r="N9" s="671"/>
      <c r="O9" s="671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676"/>
      <c r="W9" s="671"/>
      <c r="X9" s="671"/>
    </row>
    <row r="10" spans="1:27">
      <c r="A10" s="74" t="s">
        <v>785</v>
      </c>
      <c r="B10" s="74" t="s">
        <v>786</v>
      </c>
      <c r="C10" s="74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4"/>
      <c r="B11" s="74"/>
      <c r="C11" s="74"/>
      <c r="D11" s="608"/>
      <c r="E11" s="608" t="s">
        <v>1472</v>
      </c>
      <c r="F11" s="608"/>
      <c r="G11" s="608"/>
      <c r="H11" s="608"/>
      <c r="I11" s="608"/>
      <c r="J11" s="608"/>
      <c r="K11" s="608"/>
      <c r="L11" s="608"/>
      <c r="M11" s="608"/>
      <c r="N11" s="608"/>
      <c r="O11" s="608"/>
      <c r="P11" s="608"/>
      <c r="Q11" s="608"/>
      <c r="R11" s="608"/>
      <c r="S11" s="608"/>
      <c r="T11" s="608"/>
      <c r="U11" s="608"/>
      <c r="V11" s="608"/>
      <c r="W11" s="608"/>
      <c r="X11" s="608"/>
    </row>
    <row r="12" spans="1:27">
      <c r="A12" s="61" t="str">
        <f>IF(ISBLANK(E12),"",dfName)</f>
        <v/>
      </c>
      <c r="B12" s="61" t="str">
        <f>IF(ISBLANK(E12),"",dfRG)</f>
        <v/>
      </c>
      <c r="C12" s="61" t="str">
        <f>IF(ISBLANK(E12),"",EndDate)</f>
        <v/>
      </c>
      <c r="D12" s="53">
        <v>1</v>
      </c>
      <c r="E12" s="53"/>
      <c r="F12" s="53"/>
      <c r="G12" s="54"/>
      <c r="H12" s="54"/>
      <c r="I12" s="566"/>
      <c r="J12" s="54"/>
      <c r="K12" s="54"/>
      <c r="L12" s="54"/>
      <c r="M12" s="54"/>
      <c r="N12" s="299"/>
      <c r="O12" s="567"/>
      <c r="P12" s="299"/>
      <c r="Q12" s="299"/>
      <c r="R12" s="81"/>
      <c r="S12" s="55"/>
      <c r="T12" s="55"/>
      <c r="U12" s="55"/>
      <c r="V12" s="307"/>
      <c r="W12" s="307"/>
      <c r="X12" s="59"/>
    </row>
    <row r="13" spans="1:27">
      <c r="A13" s="61" t="str">
        <f>IF(ISBLANK(E13),"",dfName)</f>
        <v/>
      </c>
      <c r="B13" s="61" t="str">
        <f>IF(ISBLANK(E13),"",dfRG)</f>
        <v/>
      </c>
      <c r="C13" s="61" t="str">
        <f>IF(ISBLANK(E13),"",EndDate)</f>
        <v/>
      </c>
      <c r="D13" s="56">
        <v>2</v>
      </c>
      <c r="E13" s="56"/>
      <c r="F13" s="56"/>
      <c r="G13" s="57"/>
      <c r="H13" s="57"/>
      <c r="I13" s="57"/>
      <c r="J13" s="57"/>
      <c r="K13" s="57"/>
      <c r="L13" s="57"/>
      <c r="M13" s="57"/>
      <c r="N13" s="300"/>
      <c r="O13" s="58"/>
      <c r="P13" s="300"/>
      <c r="Q13" s="300"/>
      <c r="R13" s="294"/>
      <c r="S13" s="46"/>
      <c r="T13" s="46"/>
      <c r="U13" s="46"/>
      <c r="V13" s="308"/>
      <c r="W13" s="308"/>
      <c r="X13" s="60"/>
    </row>
    <row r="14" spans="1:27">
      <c r="A14" s="61" t="str">
        <f t="shared" ref="A14:A77" si="0">IF(ISBLANK(E14),"",dfName)</f>
        <v/>
      </c>
      <c r="B14" s="61" t="str">
        <f t="shared" ref="B14:B77" si="1">IF(ISBLANK(E14),"",dfRG)</f>
        <v/>
      </c>
      <c r="C14" s="61" t="str">
        <f t="shared" ref="C14:C77" si="2">IF(ISBLANK(E14),"",EndDate)</f>
        <v/>
      </c>
      <c r="D14" s="56">
        <v>3</v>
      </c>
      <c r="E14" s="56"/>
      <c r="F14" s="56"/>
      <c r="G14" s="57"/>
      <c r="H14" s="57"/>
      <c r="I14" s="57"/>
      <c r="J14" s="57"/>
      <c r="K14" s="57"/>
      <c r="L14" s="57"/>
      <c r="M14" s="57"/>
      <c r="N14" s="300"/>
      <c r="O14" s="58"/>
      <c r="P14" s="300"/>
      <c r="Q14" s="300"/>
      <c r="R14" s="294"/>
      <c r="S14" s="46"/>
      <c r="T14" s="46"/>
      <c r="U14" s="46"/>
      <c r="V14" s="308"/>
      <c r="W14" s="308"/>
      <c r="X14" s="60"/>
    </row>
    <row r="15" spans="1:27">
      <c r="A15" s="61" t="str">
        <f t="shared" si="0"/>
        <v/>
      </c>
      <c r="B15" s="61" t="str">
        <f t="shared" si="1"/>
        <v/>
      </c>
      <c r="C15" s="61" t="str">
        <f t="shared" si="2"/>
        <v/>
      </c>
      <c r="D15" s="56">
        <v>4</v>
      </c>
      <c r="E15" s="56"/>
      <c r="F15" s="56"/>
      <c r="G15" s="57"/>
      <c r="H15" s="57"/>
      <c r="I15" s="57"/>
      <c r="J15" s="57"/>
      <c r="K15" s="57"/>
      <c r="L15" s="57"/>
      <c r="M15" s="57"/>
      <c r="N15" s="300"/>
      <c r="O15" s="58"/>
      <c r="P15" s="300"/>
      <c r="Q15" s="300"/>
      <c r="R15" s="294"/>
      <c r="S15" s="46"/>
      <c r="T15" s="46"/>
      <c r="U15" s="46"/>
      <c r="V15" s="308"/>
      <c r="W15" s="308"/>
      <c r="X15" s="60"/>
    </row>
    <row r="16" spans="1:27">
      <c r="A16" s="61" t="str">
        <f t="shared" si="0"/>
        <v/>
      </c>
      <c r="B16" s="61" t="str">
        <f t="shared" si="1"/>
        <v/>
      </c>
      <c r="C16" s="61" t="str">
        <f t="shared" si="2"/>
        <v/>
      </c>
      <c r="D16" s="56">
        <v>5</v>
      </c>
      <c r="E16" s="56"/>
      <c r="F16" s="56"/>
      <c r="G16" s="57"/>
      <c r="H16" s="57"/>
      <c r="I16" s="57"/>
      <c r="J16" s="57"/>
      <c r="K16" s="57"/>
      <c r="L16" s="57"/>
      <c r="M16" s="57"/>
      <c r="N16" s="300"/>
      <c r="O16" s="58"/>
      <c r="P16" s="300"/>
      <c r="Q16" s="300"/>
      <c r="R16" s="294"/>
      <c r="S16" s="46"/>
      <c r="T16" s="46"/>
      <c r="U16" s="46"/>
      <c r="V16" s="308"/>
      <c r="W16" s="308"/>
      <c r="X16" s="60"/>
    </row>
    <row r="17" spans="1:24">
      <c r="A17" s="61" t="str">
        <f t="shared" si="0"/>
        <v/>
      </c>
      <c r="B17" s="61" t="str">
        <f t="shared" si="1"/>
        <v/>
      </c>
      <c r="C17" s="61" t="str">
        <f t="shared" si="2"/>
        <v/>
      </c>
      <c r="D17" s="56">
        <v>6</v>
      </c>
      <c r="E17" s="56"/>
      <c r="F17" s="56"/>
      <c r="G17" s="57"/>
      <c r="H17" s="57"/>
      <c r="I17" s="57"/>
      <c r="J17" s="57"/>
      <c r="K17" s="57"/>
      <c r="L17" s="57"/>
      <c r="M17" s="57"/>
      <c r="N17" s="300"/>
      <c r="O17" s="58"/>
      <c r="P17" s="300"/>
      <c r="Q17" s="300"/>
      <c r="R17" s="294"/>
      <c r="S17" s="46"/>
      <c r="T17" s="46"/>
      <c r="U17" s="46"/>
      <c r="V17" s="308"/>
      <c r="W17" s="308"/>
      <c r="X17" s="60"/>
    </row>
    <row r="18" spans="1:24">
      <c r="A18" s="61" t="str">
        <f t="shared" si="0"/>
        <v/>
      </c>
      <c r="B18" s="61" t="str">
        <f t="shared" si="1"/>
        <v/>
      </c>
      <c r="C18" s="61" t="str">
        <f t="shared" si="2"/>
        <v/>
      </c>
      <c r="D18" s="56">
        <v>7</v>
      </c>
      <c r="E18" s="56"/>
      <c r="F18" s="56"/>
      <c r="G18" s="57"/>
      <c r="H18" s="57"/>
      <c r="I18" s="57"/>
      <c r="J18" s="57"/>
      <c r="K18" s="57"/>
      <c r="L18" s="57"/>
      <c r="M18" s="57"/>
      <c r="N18" s="300"/>
      <c r="O18" s="58"/>
      <c r="P18" s="300"/>
      <c r="Q18" s="300"/>
      <c r="R18" s="294"/>
      <c r="S18" s="46"/>
      <c r="T18" s="46"/>
      <c r="U18" s="46"/>
      <c r="V18" s="308"/>
      <c r="W18" s="308"/>
      <c r="X18" s="60"/>
    </row>
    <row r="19" spans="1:24">
      <c r="A19" s="61" t="str">
        <f t="shared" si="0"/>
        <v/>
      </c>
      <c r="B19" s="61" t="str">
        <f t="shared" si="1"/>
        <v/>
      </c>
      <c r="C19" s="61" t="str">
        <f t="shared" si="2"/>
        <v/>
      </c>
      <c r="D19" s="56">
        <v>8</v>
      </c>
      <c r="E19" s="56"/>
      <c r="F19" s="56"/>
      <c r="G19" s="57"/>
      <c r="H19" s="57"/>
      <c r="I19" s="57"/>
      <c r="J19" s="57"/>
      <c r="K19" s="57"/>
      <c r="L19" s="57"/>
      <c r="M19" s="57"/>
      <c r="N19" s="300"/>
      <c r="O19" s="58"/>
      <c r="P19" s="300"/>
      <c r="Q19" s="300"/>
      <c r="R19" s="294"/>
      <c r="S19" s="46"/>
      <c r="T19" s="46"/>
      <c r="U19" s="46"/>
      <c r="V19" s="308"/>
      <c r="W19" s="308"/>
      <c r="X19" s="60"/>
    </row>
    <row r="20" spans="1:24">
      <c r="A20" s="61" t="str">
        <f t="shared" si="0"/>
        <v/>
      </c>
      <c r="B20" s="61" t="str">
        <f t="shared" si="1"/>
        <v/>
      </c>
      <c r="C20" s="61" t="str">
        <f t="shared" si="2"/>
        <v/>
      </c>
      <c r="D20" s="56">
        <v>9</v>
      </c>
      <c r="E20" s="56"/>
      <c r="F20" s="56"/>
      <c r="G20" s="57"/>
      <c r="H20" s="57"/>
      <c r="I20" s="57"/>
      <c r="J20" s="57"/>
      <c r="K20" s="57"/>
      <c r="L20" s="57"/>
      <c r="M20" s="57"/>
      <c r="N20" s="300"/>
      <c r="O20" s="58"/>
      <c r="P20" s="300"/>
      <c r="Q20" s="300"/>
      <c r="R20" s="294"/>
      <c r="S20" s="46"/>
      <c r="T20" s="46"/>
      <c r="U20" s="46"/>
      <c r="V20" s="308"/>
      <c r="W20" s="308"/>
      <c r="X20" s="60"/>
    </row>
    <row r="21" spans="1:24">
      <c r="A21" s="61" t="str">
        <f t="shared" si="0"/>
        <v/>
      </c>
      <c r="B21" s="61" t="str">
        <f t="shared" si="1"/>
        <v/>
      </c>
      <c r="C21" s="61" t="str">
        <f t="shared" si="2"/>
        <v/>
      </c>
      <c r="D21" s="56">
        <v>10</v>
      </c>
      <c r="E21" s="56"/>
      <c r="F21" s="56"/>
      <c r="G21" s="57"/>
      <c r="H21" s="57"/>
      <c r="I21" s="57"/>
      <c r="J21" s="57"/>
      <c r="K21" s="57"/>
      <c r="L21" s="57"/>
      <c r="M21" s="57"/>
      <c r="N21" s="300"/>
      <c r="O21" s="58"/>
      <c r="P21" s="300"/>
      <c r="Q21" s="300"/>
      <c r="R21" s="294"/>
      <c r="S21" s="46"/>
      <c r="T21" s="46"/>
      <c r="U21" s="46"/>
      <c r="V21" s="308"/>
      <c r="W21" s="308"/>
      <c r="X21" s="60"/>
    </row>
    <row r="22" spans="1:24">
      <c r="A22" s="61" t="str">
        <f t="shared" si="0"/>
        <v/>
      </c>
      <c r="B22" s="61" t="str">
        <f t="shared" si="1"/>
        <v/>
      </c>
      <c r="C22" s="61" t="str">
        <f t="shared" si="2"/>
        <v/>
      </c>
      <c r="D22" s="56">
        <v>11</v>
      </c>
      <c r="E22" s="56"/>
      <c r="F22" s="56"/>
      <c r="G22" s="57"/>
      <c r="H22" s="57"/>
      <c r="I22" s="57"/>
      <c r="J22" s="57"/>
      <c r="K22" s="57"/>
      <c r="L22" s="57"/>
      <c r="M22" s="57"/>
      <c r="N22" s="300"/>
      <c r="O22" s="58"/>
      <c r="P22" s="300"/>
      <c r="Q22" s="300"/>
      <c r="R22" s="294"/>
      <c r="S22" s="46"/>
      <c r="T22" s="46"/>
      <c r="U22" s="46"/>
      <c r="V22" s="308"/>
      <c r="W22" s="308"/>
      <c r="X22" s="60"/>
    </row>
    <row r="23" spans="1:24">
      <c r="A23" s="61" t="str">
        <f t="shared" si="0"/>
        <v/>
      </c>
      <c r="B23" s="61" t="str">
        <f t="shared" si="1"/>
        <v/>
      </c>
      <c r="C23" s="61" t="str">
        <f t="shared" si="2"/>
        <v/>
      </c>
      <c r="D23" s="56">
        <v>12</v>
      </c>
      <c r="E23" s="56"/>
      <c r="F23" s="56"/>
      <c r="G23" s="57"/>
      <c r="H23" s="57"/>
      <c r="I23" s="57"/>
      <c r="J23" s="57"/>
      <c r="K23" s="57"/>
      <c r="L23" s="57"/>
      <c r="M23" s="57"/>
      <c r="N23" s="300"/>
      <c r="O23" s="58"/>
      <c r="P23" s="300"/>
      <c r="Q23" s="300"/>
      <c r="R23" s="294"/>
      <c r="S23" s="46"/>
      <c r="T23" s="46"/>
      <c r="U23" s="46"/>
      <c r="V23" s="308"/>
      <c r="W23" s="308"/>
      <c r="X23" s="60"/>
    </row>
    <row r="24" spans="1:24">
      <c r="A24" s="61" t="str">
        <f t="shared" si="0"/>
        <v/>
      </c>
      <c r="B24" s="61" t="str">
        <f t="shared" si="1"/>
        <v/>
      </c>
      <c r="C24" s="61" t="str">
        <f t="shared" si="2"/>
        <v/>
      </c>
      <c r="D24" s="56">
        <v>13</v>
      </c>
      <c r="E24" s="56"/>
      <c r="F24" s="56"/>
      <c r="G24" s="57"/>
      <c r="H24" s="57"/>
      <c r="I24" s="57"/>
      <c r="J24" s="57"/>
      <c r="K24" s="57"/>
      <c r="L24" s="57"/>
      <c r="M24" s="57"/>
      <c r="N24" s="300"/>
      <c r="O24" s="58"/>
      <c r="P24" s="300"/>
      <c r="Q24" s="300"/>
      <c r="R24" s="294"/>
      <c r="S24" s="46"/>
      <c r="T24" s="46"/>
      <c r="U24" s="46"/>
      <c r="V24" s="308"/>
      <c r="W24" s="308"/>
      <c r="X24" s="60"/>
    </row>
    <row r="25" spans="1:24">
      <c r="A25" s="61" t="str">
        <f t="shared" si="0"/>
        <v/>
      </c>
      <c r="B25" s="61" t="str">
        <f t="shared" si="1"/>
        <v/>
      </c>
      <c r="C25" s="61" t="str">
        <f t="shared" si="2"/>
        <v/>
      </c>
      <c r="D25" s="56">
        <v>14</v>
      </c>
      <c r="E25" s="56"/>
      <c r="F25" s="56"/>
      <c r="G25" s="57"/>
      <c r="H25" s="57"/>
      <c r="I25" s="57"/>
      <c r="J25" s="57"/>
      <c r="K25" s="57"/>
      <c r="L25" s="57"/>
      <c r="M25" s="57"/>
      <c r="N25" s="300"/>
      <c r="O25" s="58"/>
      <c r="P25" s="300"/>
      <c r="Q25" s="300"/>
      <c r="R25" s="294"/>
      <c r="S25" s="46"/>
      <c r="T25" s="46"/>
      <c r="U25" s="46"/>
      <c r="V25" s="308"/>
      <c r="W25" s="308"/>
      <c r="X25" s="60"/>
    </row>
    <row r="26" spans="1:24">
      <c r="A26" s="61" t="str">
        <f t="shared" si="0"/>
        <v/>
      </c>
      <c r="B26" s="61" t="str">
        <f t="shared" si="1"/>
        <v/>
      </c>
      <c r="C26" s="61" t="str">
        <f t="shared" si="2"/>
        <v/>
      </c>
      <c r="D26" s="56">
        <v>15</v>
      </c>
      <c r="E26" s="56"/>
      <c r="F26" s="56"/>
      <c r="G26" s="57"/>
      <c r="H26" s="57"/>
      <c r="I26" s="57"/>
      <c r="J26" s="57"/>
      <c r="K26" s="57"/>
      <c r="L26" s="57"/>
      <c r="M26" s="57"/>
      <c r="N26" s="300"/>
      <c r="O26" s="58"/>
      <c r="P26" s="300"/>
      <c r="Q26" s="300"/>
      <c r="R26" s="294"/>
      <c r="S26" s="46"/>
      <c r="T26" s="46"/>
      <c r="U26" s="46"/>
      <c r="V26" s="308"/>
      <c r="W26" s="308"/>
      <c r="X26" s="60"/>
    </row>
    <row r="27" spans="1:24">
      <c r="A27" s="61" t="str">
        <f t="shared" si="0"/>
        <v/>
      </c>
      <c r="B27" s="61" t="str">
        <f t="shared" si="1"/>
        <v/>
      </c>
      <c r="C27" s="61" t="str">
        <f t="shared" si="2"/>
        <v/>
      </c>
      <c r="D27" s="56">
        <v>16</v>
      </c>
      <c r="E27" s="56"/>
      <c r="F27" s="56"/>
      <c r="G27" s="57"/>
      <c r="H27" s="57"/>
      <c r="I27" s="57"/>
      <c r="J27" s="57"/>
      <c r="K27" s="57"/>
      <c r="L27" s="57"/>
      <c r="M27" s="57"/>
      <c r="N27" s="300"/>
      <c r="O27" s="58"/>
      <c r="P27" s="300"/>
      <c r="Q27" s="300"/>
      <c r="R27" s="294"/>
      <c r="S27" s="46"/>
      <c r="T27" s="46"/>
      <c r="U27" s="46"/>
      <c r="V27" s="308"/>
      <c r="W27" s="308"/>
      <c r="X27" s="60"/>
    </row>
    <row r="28" spans="1:24">
      <c r="A28" s="61" t="str">
        <f t="shared" si="0"/>
        <v/>
      </c>
      <c r="B28" s="61" t="str">
        <f t="shared" si="1"/>
        <v/>
      </c>
      <c r="C28" s="61" t="str">
        <f t="shared" si="2"/>
        <v/>
      </c>
      <c r="D28" s="56">
        <v>17</v>
      </c>
      <c r="E28" s="56"/>
      <c r="F28" s="56"/>
      <c r="G28" s="57"/>
      <c r="H28" s="57"/>
      <c r="I28" s="57"/>
      <c r="J28" s="57"/>
      <c r="K28" s="57"/>
      <c r="L28" s="57"/>
      <c r="M28" s="57"/>
      <c r="N28" s="300"/>
      <c r="O28" s="58"/>
      <c r="P28" s="300"/>
      <c r="Q28" s="300"/>
      <c r="R28" s="294"/>
      <c r="S28" s="46"/>
      <c r="T28" s="46"/>
      <c r="U28" s="46"/>
      <c r="V28" s="308"/>
      <c r="W28" s="308"/>
      <c r="X28" s="60"/>
    </row>
    <row r="29" spans="1:24">
      <c r="A29" s="61" t="str">
        <f t="shared" si="0"/>
        <v/>
      </c>
      <c r="B29" s="61" t="str">
        <f t="shared" si="1"/>
        <v/>
      </c>
      <c r="C29" s="61" t="str">
        <f t="shared" si="2"/>
        <v/>
      </c>
      <c r="D29" s="56">
        <v>18</v>
      </c>
      <c r="E29" s="56"/>
      <c r="F29" s="56"/>
      <c r="G29" s="57"/>
      <c r="H29" s="57"/>
      <c r="I29" s="57"/>
      <c r="J29" s="57"/>
      <c r="K29" s="57"/>
      <c r="L29" s="57"/>
      <c r="M29" s="57"/>
      <c r="N29" s="300"/>
      <c r="O29" s="58"/>
      <c r="P29" s="300"/>
      <c r="Q29" s="300"/>
      <c r="R29" s="294"/>
      <c r="S29" s="46"/>
      <c r="T29" s="46"/>
      <c r="U29" s="46"/>
      <c r="V29" s="308"/>
      <c r="W29" s="308"/>
      <c r="X29" s="60"/>
    </row>
    <row r="30" spans="1:24">
      <c r="A30" s="61" t="str">
        <f t="shared" si="0"/>
        <v/>
      </c>
      <c r="B30" s="61" t="str">
        <f t="shared" si="1"/>
        <v/>
      </c>
      <c r="C30" s="61" t="str">
        <f t="shared" si="2"/>
        <v/>
      </c>
      <c r="D30" s="56">
        <v>19</v>
      </c>
      <c r="E30" s="56"/>
      <c r="F30" s="56"/>
      <c r="G30" s="57"/>
      <c r="H30" s="57"/>
      <c r="I30" s="57"/>
      <c r="J30" s="57"/>
      <c r="K30" s="57"/>
      <c r="L30" s="57"/>
      <c r="M30" s="57"/>
      <c r="N30" s="300"/>
      <c r="O30" s="58"/>
      <c r="P30" s="300"/>
      <c r="Q30" s="300"/>
      <c r="R30" s="294"/>
      <c r="S30" s="46"/>
      <c r="T30" s="46"/>
      <c r="U30" s="46"/>
      <c r="V30" s="308"/>
      <c r="W30" s="308"/>
      <c r="X30" s="60"/>
    </row>
    <row r="31" spans="1:24">
      <c r="A31" s="61" t="str">
        <f t="shared" si="0"/>
        <v/>
      </c>
      <c r="B31" s="61" t="str">
        <f t="shared" si="1"/>
        <v/>
      </c>
      <c r="C31" s="61" t="str">
        <f t="shared" si="2"/>
        <v/>
      </c>
      <c r="D31" s="56">
        <v>20</v>
      </c>
      <c r="E31" s="56"/>
      <c r="F31" s="56"/>
      <c r="G31" s="57"/>
      <c r="H31" s="57"/>
      <c r="I31" s="57"/>
      <c r="J31" s="57"/>
      <c r="K31" s="57"/>
      <c r="L31" s="57"/>
      <c r="M31" s="57"/>
      <c r="N31" s="300"/>
      <c r="O31" s="58"/>
      <c r="P31" s="300"/>
      <c r="Q31" s="300"/>
      <c r="R31" s="294"/>
      <c r="S31" s="46"/>
      <c r="T31" s="46"/>
      <c r="U31" s="46"/>
      <c r="V31" s="308"/>
      <c r="W31" s="308"/>
      <c r="X31" s="60"/>
    </row>
    <row r="32" spans="1:24">
      <c r="A32" s="61" t="str">
        <f t="shared" si="0"/>
        <v/>
      </c>
      <c r="B32" s="61" t="str">
        <f t="shared" si="1"/>
        <v/>
      </c>
      <c r="C32" s="61" t="str">
        <f t="shared" si="2"/>
        <v/>
      </c>
      <c r="D32" s="56">
        <v>21</v>
      </c>
      <c r="E32" s="56"/>
      <c r="F32" s="56"/>
      <c r="G32" s="57"/>
      <c r="H32" s="57"/>
      <c r="I32" s="57"/>
      <c r="J32" s="57"/>
      <c r="K32" s="57"/>
      <c r="L32" s="57"/>
      <c r="M32" s="57"/>
      <c r="N32" s="300"/>
      <c r="O32" s="58"/>
      <c r="P32" s="300"/>
      <c r="Q32" s="300"/>
      <c r="R32" s="294"/>
      <c r="S32" s="46"/>
      <c r="T32" s="46"/>
      <c r="U32" s="46"/>
      <c r="V32" s="308"/>
      <c r="W32" s="308"/>
      <c r="X32" s="60"/>
    </row>
    <row r="33" spans="1:24">
      <c r="A33" s="61" t="str">
        <f t="shared" si="0"/>
        <v/>
      </c>
      <c r="B33" s="61" t="str">
        <f t="shared" si="1"/>
        <v/>
      </c>
      <c r="C33" s="61" t="str">
        <f t="shared" si="2"/>
        <v/>
      </c>
      <c r="D33" s="56">
        <v>22</v>
      </c>
      <c r="E33" s="56"/>
      <c r="F33" s="56"/>
      <c r="G33" s="57"/>
      <c r="H33" s="57"/>
      <c r="I33" s="57"/>
      <c r="J33" s="57"/>
      <c r="K33" s="57"/>
      <c r="L33" s="57"/>
      <c r="M33" s="57"/>
      <c r="N33" s="300"/>
      <c r="O33" s="58"/>
      <c r="P33" s="300"/>
      <c r="Q33" s="300"/>
      <c r="R33" s="294"/>
      <c r="S33" s="46"/>
      <c r="T33" s="46"/>
      <c r="U33" s="46"/>
      <c r="V33" s="308"/>
      <c r="W33" s="308"/>
      <c r="X33" s="60"/>
    </row>
    <row r="34" spans="1:24">
      <c r="A34" s="61" t="str">
        <f t="shared" si="0"/>
        <v/>
      </c>
      <c r="B34" s="61" t="str">
        <f t="shared" si="1"/>
        <v/>
      </c>
      <c r="C34" s="61" t="str">
        <f t="shared" si="2"/>
        <v/>
      </c>
      <c r="D34" s="56">
        <v>23</v>
      </c>
      <c r="E34" s="56"/>
      <c r="F34" s="56"/>
      <c r="G34" s="57"/>
      <c r="H34" s="57"/>
      <c r="I34" s="57"/>
      <c r="J34" s="57"/>
      <c r="K34" s="57"/>
      <c r="L34" s="57"/>
      <c r="M34" s="57"/>
      <c r="N34" s="300"/>
      <c r="O34" s="58"/>
      <c r="P34" s="300"/>
      <c r="Q34" s="300"/>
      <c r="R34" s="294"/>
      <c r="S34" s="46"/>
      <c r="T34" s="46"/>
      <c r="U34" s="46"/>
      <c r="V34" s="308"/>
      <c r="W34" s="308"/>
      <c r="X34" s="60"/>
    </row>
    <row r="35" spans="1:24">
      <c r="A35" s="61" t="str">
        <f t="shared" si="0"/>
        <v/>
      </c>
      <c r="B35" s="61" t="str">
        <f t="shared" si="1"/>
        <v/>
      </c>
      <c r="C35" s="61" t="str">
        <f t="shared" si="2"/>
        <v/>
      </c>
      <c r="D35" s="56">
        <v>24</v>
      </c>
      <c r="E35" s="56"/>
      <c r="F35" s="56"/>
      <c r="G35" s="57"/>
      <c r="H35" s="57"/>
      <c r="I35" s="57"/>
      <c r="J35" s="57"/>
      <c r="K35" s="57"/>
      <c r="L35" s="57"/>
      <c r="M35" s="57"/>
      <c r="N35" s="300"/>
      <c r="O35" s="58"/>
      <c r="P35" s="300"/>
      <c r="Q35" s="300"/>
      <c r="R35" s="294"/>
      <c r="S35" s="46"/>
      <c r="T35" s="46"/>
      <c r="U35" s="46"/>
      <c r="V35" s="308"/>
      <c r="W35" s="308"/>
      <c r="X35" s="60"/>
    </row>
    <row r="36" spans="1:24">
      <c r="A36" s="61" t="str">
        <f t="shared" si="0"/>
        <v/>
      </c>
      <c r="B36" s="61" t="str">
        <f t="shared" si="1"/>
        <v/>
      </c>
      <c r="C36" s="61" t="str">
        <f t="shared" si="2"/>
        <v/>
      </c>
      <c r="D36" s="56">
        <v>25</v>
      </c>
      <c r="E36" s="56"/>
      <c r="F36" s="56"/>
      <c r="G36" s="57"/>
      <c r="H36" s="57"/>
      <c r="I36" s="57"/>
      <c r="J36" s="57"/>
      <c r="K36" s="57"/>
      <c r="L36" s="57"/>
      <c r="M36" s="57"/>
      <c r="N36" s="300"/>
      <c r="O36" s="58"/>
      <c r="P36" s="300"/>
      <c r="Q36" s="300"/>
      <c r="R36" s="294"/>
      <c r="S36" s="46"/>
      <c r="T36" s="46"/>
      <c r="U36" s="46"/>
      <c r="V36" s="308"/>
      <c r="W36" s="308"/>
      <c r="X36" s="60"/>
    </row>
    <row r="37" spans="1:24">
      <c r="A37" s="61" t="str">
        <f t="shared" si="0"/>
        <v/>
      </c>
      <c r="B37" s="61" t="str">
        <f t="shared" si="1"/>
        <v/>
      </c>
      <c r="C37" s="61" t="str">
        <f t="shared" si="2"/>
        <v/>
      </c>
      <c r="D37" s="56">
        <v>26</v>
      </c>
      <c r="E37" s="56"/>
      <c r="F37" s="56"/>
      <c r="G37" s="57"/>
      <c r="H37" s="57"/>
      <c r="I37" s="57"/>
      <c r="J37" s="57"/>
      <c r="K37" s="57"/>
      <c r="L37" s="57"/>
      <c r="M37" s="57"/>
      <c r="N37" s="300"/>
      <c r="O37" s="58"/>
      <c r="P37" s="300"/>
      <c r="Q37" s="300"/>
      <c r="R37" s="294"/>
      <c r="S37" s="46"/>
      <c r="T37" s="46"/>
      <c r="U37" s="46"/>
      <c r="V37" s="308"/>
      <c r="W37" s="308"/>
      <c r="X37" s="60"/>
    </row>
    <row r="38" spans="1:24">
      <c r="A38" s="61" t="str">
        <f t="shared" si="0"/>
        <v/>
      </c>
      <c r="B38" s="61" t="str">
        <f t="shared" si="1"/>
        <v/>
      </c>
      <c r="C38" s="61" t="str">
        <f t="shared" si="2"/>
        <v/>
      </c>
      <c r="D38" s="56">
        <v>27</v>
      </c>
      <c r="E38" s="56"/>
      <c r="F38" s="56"/>
      <c r="G38" s="57"/>
      <c r="H38" s="57"/>
      <c r="I38" s="57"/>
      <c r="J38" s="57"/>
      <c r="K38" s="57"/>
      <c r="L38" s="57"/>
      <c r="M38" s="57"/>
      <c r="N38" s="300"/>
      <c r="O38" s="58"/>
      <c r="P38" s="300"/>
      <c r="Q38" s="300"/>
      <c r="R38" s="294"/>
      <c r="S38" s="46"/>
      <c r="T38" s="46"/>
      <c r="U38" s="46"/>
      <c r="V38" s="308"/>
      <c r="W38" s="308"/>
      <c r="X38" s="60"/>
    </row>
    <row r="39" spans="1:24">
      <c r="A39" s="61" t="str">
        <f t="shared" si="0"/>
        <v/>
      </c>
      <c r="B39" s="61" t="str">
        <f t="shared" si="1"/>
        <v/>
      </c>
      <c r="C39" s="61" t="str">
        <f t="shared" si="2"/>
        <v/>
      </c>
      <c r="D39" s="56">
        <v>28</v>
      </c>
      <c r="E39" s="56"/>
      <c r="F39" s="56"/>
      <c r="G39" s="57"/>
      <c r="H39" s="57"/>
      <c r="I39" s="57"/>
      <c r="J39" s="57"/>
      <c r="K39" s="57"/>
      <c r="L39" s="57"/>
      <c r="M39" s="57"/>
      <c r="N39" s="300"/>
      <c r="O39" s="58"/>
      <c r="P39" s="300"/>
      <c r="Q39" s="300"/>
      <c r="R39" s="294"/>
      <c r="S39" s="46"/>
      <c r="T39" s="46"/>
      <c r="U39" s="46"/>
      <c r="V39" s="308"/>
      <c r="W39" s="308"/>
      <c r="X39" s="60"/>
    </row>
    <row r="40" spans="1:24">
      <c r="A40" s="61" t="str">
        <f t="shared" si="0"/>
        <v/>
      </c>
      <c r="B40" s="61" t="str">
        <f t="shared" si="1"/>
        <v/>
      </c>
      <c r="C40" s="61" t="str">
        <f t="shared" si="2"/>
        <v/>
      </c>
      <c r="D40" s="56">
        <v>29</v>
      </c>
      <c r="E40" s="56"/>
      <c r="F40" s="56"/>
      <c r="G40" s="57"/>
      <c r="H40" s="57"/>
      <c r="I40" s="57"/>
      <c r="J40" s="57"/>
      <c r="K40" s="57"/>
      <c r="L40" s="57"/>
      <c r="M40" s="57"/>
      <c r="N40" s="300"/>
      <c r="O40" s="58"/>
      <c r="P40" s="300"/>
      <c r="Q40" s="300"/>
      <c r="R40" s="294"/>
      <c r="S40" s="46"/>
      <c r="T40" s="46"/>
      <c r="U40" s="46"/>
      <c r="V40" s="308"/>
      <c r="W40" s="308"/>
      <c r="X40" s="60"/>
    </row>
    <row r="41" spans="1:24">
      <c r="A41" s="61" t="str">
        <f t="shared" si="0"/>
        <v/>
      </c>
      <c r="B41" s="61" t="str">
        <f t="shared" si="1"/>
        <v/>
      </c>
      <c r="C41" s="61" t="str">
        <f t="shared" si="2"/>
        <v/>
      </c>
      <c r="D41" s="56">
        <v>30</v>
      </c>
      <c r="E41" s="56"/>
      <c r="F41" s="56"/>
      <c r="G41" s="57"/>
      <c r="H41" s="57"/>
      <c r="I41" s="57"/>
      <c r="J41" s="57"/>
      <c r="K41" s="57"/>
      <c r="L41" s="57"/>
      <c r="M41" s="57"/>
      <c r="N41" s="300"/>
      <c r="O41" s="58"/>
      <c r="P41" s="300"/>
      <c r="Q41" s="300"/>
      <c r="R41" s="294"/>
      <c r="S41" s="46"/>
      <c r="T41" s="46"/>
      <c r="U41" s="46"/>
      <c r="V41" s="308"/>
      <c r="W41" s="308"/>
      <c r="X41" s="60"/>
    </row>
    <row r="42" spans="1:24">
      <c r="A42" s="61" t="str">
        <f t="shared" si="0"/>
        <v/>
      </c>
      <c r="B42" s="61" t="str">
        <f t="shared" si="1"/>
        <v/>
      </c>
      <c r="C42" s="61" t="str">
        <f t="shared" si="2"/>
        <v/>
      </c>
      <c r="D42" s="56">
        <v>31</v>
      </c>
      <c r="E42" s="56"/>
      <c r="F42" s="56"/>
      <c r="G42" s="57"/>
      <c r="H42" s="57"/>
      <c r="I42" s="57"/>
      <c r="J42" s="57"/>
      <c r="K42" s="57"/>
      <c r="L42" s="57"/>
      <c r="M42" s="57"/>
      <c r="N42" s="300"/>
      <c r="O42" s="58"/>
      <c r="P42" s="300"/>
      <c r="Q42" s="300"/>
      <c r="R42" s="294"/>
      <c r="S42" s="46"/>
      <c r="T42" s="46"/>
      <c r="U42" s="46"/>
      <c r="V42" s="308"/>
      <c r="W42" s="308"/>
      <c r="X42" s="60"/>
    </row>
    <row r="43" spans="1:24">
      <c r="A43" s="61" t="str">
        <f t="shared" si="0"/>
        <v/>
      </c>
      <c r="B43" s="61" t="str">
        <f t="shared" si="1"/>
        <v/>
      </c>
      <c r="C43" s="61" t="str">
        <f t="shared" si="2"/>
        <v/>
      </c>
      <c r="D43" s="56">
        <v>32</v>
      </c>
      <c r="E43" s="56"/>
      <c r="F43" s="56"/>
      <c r="G43" s="57"/>
      <c r="H43" s="57"/>
      <c r="I43" s="57"/>
      <c r="J43" s="57"/>
      <c r="K43" s="57"/>
      <c r="L43" s="57"/>
      <c r="M43" s="57"/>
      <c r="N43" s="300"/>
      <c r="O43" s="58"/>
      <c r="P43" s="300"/>
      <c r="Q43" s="300"/>
      <c r="R43" s="294"/>
      <c r="S43" s="46"/>
      <c r="T43" s="46"/>
      <c r="U43" s="46"/>
      <c r="V43" s="308"/>
      <c r="W43" s="308"/>
      <c r="X43" s="60"/>
    </row>
    <row r="44" spans="1:24">
      <c r="A44" s="61" t="str">
        <f t="shared" si="0"/>
        <v/>
      </c>
      <c r="B44" s="61" t="str">
        <f t="shared" si="1"/>
        <v/>
      </c>
      <c r="C44" s="61" t="str">
        <f t="shared" si="2"/>
        <v/>
      </c>
      <c r="D44" s="56">
        <v>33</v>
      </c>
      <c r="E44" s="56"/>
      <c r="F44" s="56"/>
      <c r="G44" s="57"/>
      <c r="H44" s="57"/>
      <c r="I44" s="57"/>
      <c r="J44" s="57"/>
      <c r="K44" s="57"/>
      <c r="L44" s="57"/>
      <c r="M44" s="57"/>
      <c r="N44" s="300"/>
      <c r="O44" s="58"/>
      <c r="P44" s="300"/>
      <c r="Q44" s="300"/>
      <c r="R44" s="294"/>
      <c r="S44" s="46"/>
      <c r="T44" s="46"/>
      <c r="U44" s="46"/>
      <c r="V44" s="308"/>
      <c r="W44" s="308"/>
      <c r="X44" s="60"/>
    </row>
    <row r="45" spans="1:24">
      <c r="A45" s="61" t="str">
        <f t="shared" si="0"/>
        <v/>
      </c>
      <c r="B45" s="61" t="str">
        <f t="shared" si="1"/>
        <v/>
      </c>
      <c r="C45" s="61" t="str">
        <f t="shared" si="2"/>
        <v/>
      </c>
      <c r="D45" s="56">
        <v>34</v>
      </c>
      <c r="E45" s="56"/>
      <c r="F45" s="56"/>
      <c r="G45" s="57"/>
      <c r="H45" s="57"/>
      <c r="I45" s="57"/>
      <c r="J45" s="57"/>
      <c r="K45" s="57"/>
      <c r="L45" s="57"/>
      <c r="M45" s="57"/>
      <c r="N45" s="300"/>
      <c r="O45" s="58"/>
      <c r="P45" s="300"/>
      <c r="Q45" s="300"/>
      <c r="R45" s="294"/>
      <c r="S45" s="46"/>
      <c r="T45" s="46"/>
      <c r="U45" s="46"/>
      <c r="V45" s="308"/>
      <c r="W45" s="308"/>
      <c r="X45" s="60"/>
    </row>
    <row r="46" spans="1:24">
      <c r="A46" s="61" t="str">
        <f t="shared" si="0"/>
        <v/>
      </c>
      <c r="B46" s="61" t="str">
        <f t="shared" si="1"/>
        <v/>
      </c>
      <c r="C46" s="61" t="str">
        <f t="shared" si="2"/>
        <v/>
      </c>
      <c r="D46" s="56">
        <v>35</v>
      </c>
      <c r="E46" s="56"/>
      <c r="F46" s="56"/>
      <c r="G46" s="57"/>
      <c r="H46" s="57"/>
      <c r="I46" s="57"/>
      <c r="J46" s="57"/>
      <c r="K46" s="57"/>
      <c r="L46" s="57"/>
      <c r="M46" s="57"/>
      <c r="N46" s="300"/>
      <c r="O46" s="58"/>
      <c r="P46" s="300"/>
      <c r="Q46" s="300"/>
      <c r="R46" s="294"/>
      <c r="S46" s="46"/>
      <c r="T46" s="46"/>
      <c r="U46" s="46"/>
      <c r="V46" s="308"/>
      <c r="W46" s="308"/>
      <c r="X46" s="60"/>
    </row>
    <row r="47" spans="1:24">
      <c r="A47" s="61" t="str">
        <f t="shared" si="0"/>
        <v/>
      </c>
      <c r="B47" s="61" t="str">
        <f t="shared" si="1"/>
        <v/>
      </c>
      <c r="C47" s="61" t="str">
        <f t="shared" si="2"/>
        <v/>
      </c>
      <c r="D47" s="56">
        <v>36</v>
      </c>
      <c r="E47" s="56"/>
      <c r="F47" s="56"/>
      <c r="G47" s="57"/>
      <c r="H47" s="57"/>
      <c r="I47" s="57"/>
      <c r="J47" s="57"/>
      <c r="K47" s="57"/>
      <c r="L47" s="57"/>
      <c r="M47" s="57"/>
      <c r="N47" s="300"/>
      <c r="O47" s="58"/>
      <c r="P47" s="300"/>
      <c r="Q47" s="300"/>
      <c r="R47" s="294"/>
      <c r="S47" s="46"/>
      <c r="T47" s="46"/>
      <c r="U47" s="46"/>
      <c r="V47" s="308"/>
      <c r="W47" s="308"/>
      <c r="X47" s="60"/>
    </row>
    <row r="48" spans="1:24">
      <c r="A48" s="61" t="str">
        <f t="shared" si="0"/>
        <v/>
      </c>
      <c r="B48" s="61" t="str">
        <f t="shared" si="1"/>
        <v/>
      </c>
      <c r="C48" s="61" t="str">
        <f t="shared" si="2"/>
        <v/>
      </c>
      <c r="D48" s="56">
        <v>37</v>
      </c>
      <c r="E48" s="56"/>
      <c r="F48" s="56"/>
      <c r="G48" s="57"/>
      <c r="H48" s="57"/>
      <c r="I48" s="57"/>
      <c r="J48" s="57"/>
      <c r="K48" s="57"/>
      <c r="L48" s="57"/>
      <c r="M48" s="57"/>
      <c r="N48" s="300"/>
      <c r="O48" s="58"/>
      <c r="P48" s="300"/>
      <c r="Q48" s="300"/>
      <c r="R48" s="294"/>
      <c r="S48" s="46"/>
      <c r="T48" s="46"/>
      <c r="U48" s="46"/>
      <c r="V48" s="308"/>
      <c r="W48" s="308"/>
      <c r="X48" s="60"/>
    </row>
    <row r="49" spans="1:24">
      <c r="A49" s="61" t="str">
        <f t="shared" si="0"/>
        <v/>
      </c>
      <c r="B49" s="61" t="str">
        <f t="shared" si="1"/>
        <v/>
      </c>
      <c r="C49" s="61" t="str">
        <f t="shared" si="2"/>
        <v/>
      </c>
      <c r="D49" s="56">
        <v>38</v>
      </c>
      <c r="E49" s="56"/>
      <c r="F49" s="56"/>
      <c r="G49" s="57"/>
      <c r="H49" s="57"/>
      <c r="I49" s="57"/>
      <c r="J49" s="57"/>
      <c r="K49" s="57"/>
      <c r="L49" s="57"/>
      <c r="M49" s="57"/>
      <c r="N49" s="300"/>
      <c r="O49" s="58"/>
      <c r="P49" s="300"/>
      <c r="Q49" s="300"/>
      <c r="R49" s="294"/>
      <c r="S49" s="46"/>
      <c r="T49" s="46"/>
      <c r="U49" s="46"/>
      <c r="V49" s="308"/>
      <c r="W49" s="308"/>
      <c r="X49" s="60"/>
    </row>
    <row r="50" spans="1:24">
      <c r="A50" s="61" t="str">
        <f t="shared" si="0"/>
        <v/>
      </c>
      <c r="B50" s="61" t="str">
        <f t="shared" si="1"/>
        <v/>
      </c>
      <c r="C50" s="61" t="str">
        <f t="shared" si="2"/>
        <v/>
      </c>
      <c r="D50" s="56">
        <v>39</v>
      </c>
      <c r="E50" s="56"/>
      <c r="F50" s="56"/>
      <c r="G50" s="57"/>
      <c r="H50" s="57"/>
      <c r="I50" s="57"/>
      <c r="J50" s="57"/>
      <c r="K50" s="57"/>
      <c r="L50" s="57"/>
      <c r="M50" s="57"/>
      <c r="N50" s="300"/>
      <c r="O50" s="58"/>
      <c r="P50" s="300"/>
      <c r="Q50" s="300"/>
      <c r="R50" s="294"/>
      <c r="S50" s="46"/>
      <c r="T50" s="46"/>
      <c r="U50" s="46"/>
      <c r="V50" s="308"/>
      <c r="W50" s="308"/>
      <c r="X50" s="60"/>
    </row>
    <row r="51" spans="1:24">
      <c r="A51" s="61" t="str">
        <f t="shared" si="0"/>
        <v/>
      </c>
      <c r="B51" s="61" t="str">
        <f t="shared" si="1"/>
        <v/>
      </c>
      <c r="C51" s="61" t="str">
        <f t="shared" si="2"/>
        <v/>
      </c>
      <c r="D51" s="56">
        <v>40</v>
      </c>
      <c r="E51" s="56"/>
      <c r="F51" s="56"/>
      <c r="G51" s="57"/>
      <c r="H51" s="57"/>
      <c r="I51" s="57"/>
      <c r="J51" s="57"/>
      <c r="K51" s="57"/>
      <c r="L51" s="57"/>
      <c r="M51" s="57"/>
      <c r="N51" s="300"/>
      <c r="O51" s="58"/>
      <c r="P51" s="300"/>
      <c r="Q51" s="300"/>
      <c r="R51" s="294"/>
      <c r="S51" s="46"/>
      <c r="T51" s="46"/>
      <c r="U51" s="46"/>
      <c r="V51" s="308"/>
      <c r="W51" s="308"/>
      <c r="X51" s="60"/>
    </row>
    <row r="52" spans="1:24">
      <c r="A52" s="61" t="str">
        <f t="shared" si="0"/>
        <v/>
      </c>
      <c r="B52" s="61" t="str">
        <f t="shared" si="1"/>
        <v/>
      </c>
      <c r="C52" s="61" t="str">
        <f t="shared" si="2"/>
        <v/>
      </c>
      <c r="D52" s="56">
        <v>41</v>
      </c>
      <c r="E52" s="56"/>
      <c r="F52" s="56"/>
      <c r="G52" s="57"/>
      <c r="H52" s="57"/>
      <c r="I52" s="57"/>
      <c r="J52" s="57"/>
      <c r="K52" s="57"/>
      <c r="L52" s="57"/>
      <c r="M52" s="57"/>
      <c r="N52" s="300"/>
      <c r="O52" s="58"/>
      <c r="P52" s="300"/>
      <c r="Q52" s="300"/>
      <c r="R52" s="294"/>
      <c r="S52" s="46"/>
      <c r="T52" s="46"/>
      <c r="U52" s="46"/>
      <c r="V52" s="308"/>
      <c r="W52" s="308"/>
      <c r="X52" s="60"/>
    </row>
    <row r="53" spans="1:24">
      <c r="A53" s="61" t="str">
        <f t="shared" si="0"/>
        <v/>
      </c>
      <c r="B53" s="61" t="str">
        <f t="shared" si="1"/>
        <v/>
      </c>
      <c r="C53" s="61" t="str">
        <f t="shared" si="2"/>
        <v/>
      </c>
      <c r="D53" s="56">
        <v>42</v>
      </c>
      <c r="E53" s="56"/>
      <c r="F53" s="56"/>
      <c r="G53" s="57"/>
      <c r="H53" s="57"/>
      <c r="I53" s="57"/>
      <c r="J53" s="57"/>
      <c r="K53" s="57"/>
      <c r="L53" s="57"/>
      <c r="M53" s="57"/>
      <c r="N53" s="300"/>
      <c r="O53" s="58"/>
      <c r="P53" s="300"/>
      <c r="Q53" s="300"/>
      <c r="R53" s="294"/>
      <c r="S53" s="46"/>
      <c r="T53" s="46"/>
      <c r="U53" s="46"/>
      <c r="V53" s="308"/>
      <c r="W53" s="308"/>
      <c r="X53" s="60"/>
    </row>
    <row r="54" spans="1:24">
      <c r="A54" s="61" t="str">
        <f t="shared" si="0"/>
        <v/>
      </c>
      <c r="B54" s="61" t="str">
        <f t="shared" si="1"/>
        <v/>
      </c>
      <c r="C54" s="61" t="str">
        <f t="shared" si="2"/>
        <v/>
      </c>
      <c r="D54" s="56">
        <v>43</v>
      </c>
      <c r="E54" s="56"/>
      <c r="F54" s="56"/>
      <c r="G54" s="57"/>
      <c r="H54" s="57"/>
      <c r="I54" s="57"/>
      <c r="J54" s="57"/>
      <c r="K54" s="57"/>
      <c r="L54" s="57"/>
      <c r="M54" s="57"/>
      <c r="N54" s="300"/>
      <c r="O54" s="58"/>
      <c r="P54" s="300"/>
      <c r="Q54" s="300"/>
      <c r="R54" s="294"/>
      <c r="S54" s="46"/>
      <c r="T54" s="46"/>
      <c r="U54" s="46"/>
      <c r="V54" s="308"/>
      <c r="W54" s="308"/>
      <c r="X54" s="60"/>
    </row>
    <row r="55" spans="1:24">
      <c r="A55" s="61" t="str">
        <f>IF(ISBLANK(E56),"",dfName)</f>
        <v/>
      </c>
      <c r="B55" s="61" t="str">
        <f>IF(ISBLANK(E56),"",dfRG)</f>
        <v/>
      </c>
      <c r="C55" s="61" t="str">
        <f>IF(ISBLANK(E56),"",EndDate)</f>
        <v/>
      </c>
      <c r="D55" s="56">
        <v>44</v>
      </c>
      <c r="E55" s="56"/>
      <c r="F55" s="56"/>
      <c r="G55" s="57"/>
      <c r="H55" s="57"/>
      <c r="I55" s="57"/>
      <c r="J55" s="57"/>
      <c r="K55" s="57"/>
      <c r="L55" s="57"/>
      <c r="M55" s="57"/>
      <c r="N55" s="300"/>
      <c r="O55" s="58"/>
      <c r="P55" s="300"/>
      <c r="Q55" s="300"/>
      <c r="R55" s="294"/>
      <c r="S55" s="46"/>
      <c r="T55" s="46"/>
      <c r="U55" s="46"/>
      <c r="V55" s="308"/>
      <c r="W55" s="308"/>
      <c r="X55" s="60"/>
    </row>
    <row r="56" spans="1:24">
      <c r="A56" s="61" t="str">
        <f>IF(ISBLANK(#REF!),"",dfName)</f>
        <v>Договорен фонд "ЕФ - Принсипал"</v>
      </c>
      <c r="B56" s="61" t="str">
        <f>IF(ISBLANK(#REF!),"",dfRG)</f>
        <v>05-1204</v>
      </c>
      <c r="C56" s="61">
        <f>IF(ISBLANK(#REF!),"",EndDate)</f>
        <v>44012</v>
      </c>
      <c r="D56" s="56">
        <v>45</v>
      </c>
      <c r="E56" s="56"/>
      <c r="F56" s="56"/>
      <c r="G56" s="57"/>
      <c r="H56" s="57"/>
      <c r="I56" s="57"/>
      <c r="J56" s="57"/>
      <c r="K56" s="57"/>
      <c r="L56" s="57"/>
      <c r="M56" s="57"/>
      <c r="N56" s="300"/>
      <c r="O56" s="58"/>
      <c r="P56" s="300"/>
      <c r="Q56" s="300"/>
      <c r="R56" s="294"/>
      <c r="S56" s="46"/>
      <c r="T56" s="46"/>
      <c r="U56" s="46"/>
      <c r="V56" s="308"/>
      <c r="W56" s="308"/>
      <c r="X56" s="60"/>
    </row>
    <row r="57" spans="1:24">
      <c r="A57" s="61" t="str">
        <f t="shared" si="0"/>
        <v/>
      </c>
      <c r="B57" s="61" t="str">
        <f t="shared" si="1"/>
        <v/>
      </c>
      <c r="C57" s="61" t="str">
        <f t="shared" si="2"/>
        <v/>
      </c>
      <c r="D57" s="56">
        <v>46</v>
      </c>
      <c r="E57" s="56"/>
      <c r="F57" s="56"/>
      <c r="G57" s="57"/>
      <c r="H57" s="57"/>
      <c r="I57" s="57"/>
      <c r="J57" s="57"/>
      <c r="K57" s="57"/>
      <c r="L57" s="57"/>
      <c r="M57" s="57"/>
      <c r="N57" s="300"/>
      <c r="O57" s="58"/>
      <c r="P57" s="300"/>
      <c r="Q57" s="300"/>
      <c r="R57" s="294"/>
      <c r="S57" s="46"/>
      <c r="T57" s="46"/>
      <c r="U57" s="46"/>
      <c r="V57" s="308"/>
      <c r="W57" s="308"/>
      <c r="X57" s="60"/>
    </row>
    <row r="58" spans="1:24">
      <c r="A58" s="61" t="str">
        <f t="shared" si="0"/>
        <v/>
      </c>
      <c r="B58" s="61" t="str">
        <f t="shared" si="1"/>
        <v/>
      </c>
      <c r="C58" s="61" t="str">
        <f t="shared" si="2"/>
        <v/>
      </c>
      <c r="D58" s="56">
        <v>47</v>
      </c>
      <c r="E58" s="56"/>
      <c r="F58" s="56"/>
      <c r="G58" s="57"/>
      <c r="H58" s="57"/>
      <c r="I58" s="57"/>
      <c r="J58" s="57"/>
      <c r="K58" s="57"/>
      <c r="L58" s="57"/>
      <c r="M58" s="57"/>
      <c r="N58" s="300"/>
      <c r="O58" s="58"/>
      <c r="P58" s="300"/>
      <c r="Q58" s="300"/>
      <c r="R58" s="294"/>
      <c r="S58" s="46"/>
      <c r="T58" s="46"/>
      <c r="U58" s="46"/>
      <c r="V58" s="308"/>
      <c r="W58" s="308"/>
      <c r="X58" s="60"/>
    </row>
    <row r="59" spans="1:24">
      <c r="A59" s="61" t="str">
        <f t="shared" si="0"/>
        <v/>
      </c>
      <c r="B59" s="61" t="str">
        <f t="shared" si="1"/>
        <v/>
      </c>
      <c r="C59" s="61" t="str">
        <f t="shared" si="2"/>
        <v/>
      </c>
      <c r="D59" s="56">
        <v>48</v>
      </c>
      <c r="E59" s="56"/>
      <c r="F59" s="56"/>
      <c r="G59" s="57"/>
      <c r="H59" s="57"/>
      <c r="I59" s="57"/>
      <c r="J59" s="57"/>
      <c r="K59" s="57"/>
      <c r="L59" s="57"/>
      <c r="M59" s="57"/>
      <c r="N59" s="300"/>
      <c r="O59" s="58"/>
      <c r="P59" s="300"/>
      <c r="Q59" s="300"/>
      <c r="R59" s="294"/>
      <c r="S59" s="46"/>
      <c r="T59" s="46"/>
      <c r="U59" s="46"/>
      <c r="V59" s="308"/>
      <c r="W59" s="308"/>
      <c r="X59" s="60"/>
    </row>
    <row r="60" spans="1:24">
      <c r="A60" s="61" t="str">
        <f t="shared" si="0"/>
        <v/>
      </c>
      <c r="B60" s="61" t="str">
        <f t="shared" si="1"/>
        <v/>
      </c>
      <c r="C60" s="61" t="str">
        <f t="shared" si="2"/>
        <v/>
      </c>
      <c r="D60" s="56">
        <v>49</v>
      </c>
      <c r="E60" s="56"/>
      <c r="F60" s="56"/>
      <c r="G60" s="57"/>
      <c r="H60" s="57"/>
      <c r="I60" s="57"/>
      <c r="J60" s="57"/>
      <c r="K60" s="57"/>
      <c r="L60" s="57"/>
      <c r="M60" s="57"/>
      <c r="N60" s="300"/>
      <c r="O60" s="58"/>
      <c r="P60" s="300"/>
      <c r="Q60" s="300"/>
      <c r="R60" s="294"/>
      <c r="S60" s="46"/>
      <c r="T60" s="46"/>
      <c r="U60" s="46"/>
      <c r="V60" s="308"/>
      <c r="W60" s="308"/>
      <c r="X60" s="60"/>
    </row>
    <row r="61" spans="1:24">
      <c r="A61" s="61" t="str">
        <f t="shared" si="0"/>
        <v/>
      </c>
      <c r="B61" s="61" t="str">
        <f t="shared" si="1"/>
        <v/>
      </c>
      <c r="C61" s="61" t="str">
        <f t="shared" si="2"/>
        <v/>
      </c>
      <c r="D61" s="56">
        <v>50</v>
      </c>
      <c r="E61" s="56"/>
      <c r="F61" s="56"/>
      <c r="G61" s="57"/>
      <c r="H61" s="57"/>
      <c r="I61" s="57"/>
      <c r="J61" s="57"/>
      <c r="K61" s="57"/>
      <c r="L61" s="57"/>
      <c r="M61" s="57"/>
      <c r="N61" s="300"/>
      <c r="O61" s="58"/>
      <c r="P61" s="300"/>
      <c r="Q61" s="300"/>
      <c r="R61" s="294"/>
      <c r="S61" s="46"/>
      <c r="T61" s="46"/>
      <c r="U61" s="46"/>
      <c r="V61" s="308"/>
      <c r="W61" s="308"/>
      <c r="X61" s="60"/>
    </row>
    <row r="62" spans="1:24">
      <c r="A62" s="61" t="str">
        <f t="shared" si="0"/>
        <v/>
      </c>
      <c r="B62" s="61" t="str">
        <f t="shared" si="1"/>
        <v/>
      </c>
      <c r="C62" s="61" t="str">
        <f t="shared" si="2"/>
        <v/>
      </c>
      <c r="D62" s="56">
        <v>51</v>
      </c>
      <c r="E62" s="56"/>
      <c r="F62" s="56"/>
      <c r="G62" s="57"/>
      <c r="H62" s="57"/>
      <c r="I62" s="57"/>
      <c r="J62" s="57"/>
      <c r="K62" s="57"/>
      <c r="L62" s="57"/>
      <c r="M62" s="57"/>
      <c r="N62" s="300"/>
      <c r="O62" s="58"/>
      <c r="P62" s="300"/>
      <c r="Q62" s="300"/>
      <c r="R62" s="294"/>
      <c r="S62" s="46"/>
      <c r="T62" s="46"/>
      <c r="U62" s="46"/>
      <c r="V62" s="308"/>
      <c r="W62" s="308"/>
      <c r="X62" s="60"/>
    </row>
    <row r="63" spans="1:24">
      <c r="A63" s="61" t="str">
        <f t="shared" si="0"/>
        <v/>
      </c>
      <c r="B63" s="61" t="str">
        <f t="shared" si="1"/>
        <v/>
      </c>
      <c r="C63" s="61" t="str">
        <f t="shared" si="2"/>
        <v/>
      </c>
      <c r="D63" s="56">
        <v>52</v>
      </c>
      <c r="E63" s="56"/>
      <c r="F63" s="56"/>
      <c r="G63" s="57"/>
      <c r="H63" s="57"/>
      <c r="I63" s="57"/>
      <c r="J63" s="57"/>
      <c r="K63" s="57"/>
      <c r="L63" s="57"/>
      <c r="M63" s="57"/>
      <c r="N63" s="300"/>
      <c r="O63" s="58"/>
      <c r="P63" s="300"/>
      <c r="Q63" s="300"/>
      <c r="R63" s="294"/>
      <c r="S63" s="46"/>
      <c r="T63" s="46"/>
      <c r="U63" s="46"/>
      <c r="V63" s="308"/>
      <c r="W63" s="308"/>
      <c r="X63" s="60"/>
    </row>
    <row r="64" spans="1:24">
      <c r="A64" s="61" t="str">
        <f t="shared" si="0"/>
        <v/>
      </c>
      <c r="B64" s="61" t="str">
        <f t="shared" si="1"/>
        <v/>
      </c>
      <c r="C64" s="61" t="str">
        <f t="shared" si="2"/>
        <v/>
      </c>
      <c r="D64" s="56">
        <v>53</v>
      </c>
      <c r="E64" s="56"/>
      <c r="F64" s="56"/>
      <c r="G64" s="57"/>
      <c r="H64" s="57"/>
      <c r="I64" s="57"/>
      <c r="J64" s="57"/>
      <c r="K64" s="57"/>
      <c r="L64" s="57"/>
      <c r="M64" s="57"/>
      <c r="N64" s="300"/>
      <c r="O64" s="58"/>
      <c r="P64" s="300"/>
      <c r="Q64" s="300"/>
      <c r="R64" s="294"/>
      <c r="S64" s="46"/>
      <c r="T64" s="46"/>
      <c r="U64" s="46"/>
      <c r="V64" s="308"/>
      <c r="W64" s="308"/>
      <c r="X64" s="60"/>
    </row>
    <row r="65" spans="1:24">
      <c r="A65" s="61" t="str">
        <f t="shared" si="0"/>
        <v/>
      </c>
      <c r="B65" s="61" t="str">
        <f t="shared" si="1"/>
        <v/>
      </c>
      <c r="C65" s="61" t="str">
        <f t="shared" si="2"/>
        <v/>
      </c>
      <c r="D65" s="56">
        <v>54</v>
      </c>
      <c r="E65" s="56"/>
      <c r="F65" s="56"/>
      <c r="G65" s="57"/>
      <c r="H65" s="57"/>
      <c r="I65" s="57"/>
      <c r="J65" s="57"/>
      <c r="K65" s="57"/>
      <c r="L65" s="57"/>
      <c r="M65" s="57"/>
      <c r="N65" s="300"/>
      <c r="O65" s="58"/>
      <c r="P65" s="300"/>
      <c r="Q65" s="300"/>
      <c r="R65" s="294"/>
      <c r="S65" s="46"/>
      <c r="T65" s="46"/>
      <c r="U65" s="46"/>
      <c r="V65" s="308"/>
      <c r="W65" s="308"/>
      <c r="X65" s="60"/>
    </row>
    <row r="66" spans="1:24">
      <c r="A66" s="61" t="str">
        <f t="shared" si="0"/>
        <v/>
      </c>
      <c r="B66" s="61" t="str">
        <f t="shared" si="1"/>
        <v/>
      </c>
      <c r="C66" s="61" t="str">
        <f t="shared" si="2"/>
        <v/>
      </c>
      <c r="D66" s="56">
        <v>55</v>
      </c>
      <c r="E66" s="56"/>
      <c r="F66" s="56"/>
      <c r="G66" s="57"/>
      <c r="H66" s="57"/>
      <c r="I66" s="57"/>
      <c r="J66" s="57"/>
      <c r="K66" s="57"/>
      <c r="L66" s="57"/>
      <c r="M66" s="57"/>
      <c r="N66" s="300"/>
      <c r="O66" s="58"/>
      <c r="P66" s="300"/>
      <c r="Q66" s="300"/>
      <c r="R66" s="294"/>
      <c r="S66" s="46"/>
      <c r="T66" s="46"/>
      <c r="U66" s="46"/>
      <c r="V66" s="308"/>
      <c r="W66" s="308"/>
      <c r="X66" s="60"/>
    </row>
    <row r="67" spans="1:24">
      <c r="A67" s="61" t="str">
        <f t="shared" si="0"/>
        <v/>
      </c>
      <c r="B67" s="61" t="str">
        <f t="shared" si="1"/>
        <v/>
      </c>
      <c r="C67" s="61" t="str">
        <f t="shared" si="2"/>
        <v/>
      </c>
      <c r="D67" s="56">
        <v>56</v>
      </c>
      <c r="E67" s="56"/>
      <c r="F67" s="56"/>
      <c r="G67" s="57"/>
      <c r="H67" s="57"/>
      <c r="I67" s="57"/>
      <c r="J67" s="57"/>
      <c r="K67" s="57"/>
      <c r="L67" s="57"/>
      <c r="M67" s="57"/>
      <c r="N67" s="300"/>
      <c r="O67" s="58"/>
      <c r="P67" s="300"/>
      <c r="Q67" s="300"/>
      <c r="R67" s="294"/>
      <c r="S67" s="46"/>
      <c r="T67" s="46"/>
      <c r="U67" s="46"/>
      <c r="V67" s="308"/>
      <c r="W67" s="308"/>
      <c r="X67" s="60"/>
    </row>
    <row r="68" spans="1:24">
      <c r="A68" s="61" t="str">
        <f t="shared" si="0"/>
        <v/>
      </c>
      <c r="B68" s="61" t="str">
        <f t="shared" si="1"/>
        <v/>
      </c>
      <c r="C68" s="61" t="str">
        <f t="shared" si="2"/>
        <v/>
      </c>
      <c r="D68" s="56">
        <v>57</v>
      </c>
      <c r="E68" s="56"/>
      <c r="F68" s="56"/>
      <c r="G68" s="57"/>
      <c r="H68" s="57"/>
      <c r="I68" s="57"/>
      <c r="J68" s="57"/>
      <c r="K68" s="57"/>
      <c r="L68" s="57"/>
      <c r="M68" s="57"/>
      <c r="N68" s="300"/>
      <c r="O68" s="58"/>
      <c r="P68" s="300"/>
      <c r="Q68" s="300"/>
      <c r="R68" s="294"/>
      <c r="S68" s="46"/>
      <c r="T68" s="46"/>
      <c r="U68" s="46"/>
      <c r="V68" s="308"/>
      <c r="W68" s="308"/>
      <c r="X68" s="60"/>
    </row>
    <row r="69" spans="1:24">
      <c r="A69" s="61" t="str">
        <f t="shared" si="0"/>
        <v/>
      </c>
      <c r="B69" s="61" t="str">
        <f t="shared" si="1"/>
        <v/>
      </c>
      <c r="C69" s="61" t="str">
        <f t="shared" si="2"/>
        <v/>
      </c>
      <c r="D69" s="56">
        <v>58</v>
      </c>
      <c r="E69" s="56"/>
      <c r="F69" s="56"/>
      <c r="G69" s="57"/>
      <c r="H69" s="57"/>
      <c r="I69" s="57"/>
      <c r="J69" s="57"/>
      <c r="K69" s="57"/>
      <c r="L69" s="57"/>
      <c r="M69" s="57"/>
      <c r="N69" s="300"/>
      <c r="O69" s="58"/>
      <c r="P69" s="300"/>
      <c r="Q69" s="300"/>
      <c r="R69" s="294"/>
      <c r="S69" s="46"/>
      <c r="T69" s="46"/>
      <c r="U69" s="46"/>
      <c r="V69" s="308"/>
      <c r="W69" s="308"/>
      <c r="X69" s="60"/>
    </row>
    <row r="70" spans="1:24">
      <c r="A70" s="61" t="str">
        <f t="shared" si="0"/>
        <v/>
      </c>
      <c r="B70" s="61" t="str">
        <f t="shared" si="1"/>
        <v/>
      </c>
      <c r="C70" s="61" t="str">
        <f t="shared" si="2"/>
        <v/>
      </c>
      <c r="D70" s="56">
        <v>59</v>
      </c>
      <c r="E70" s="56"/>
      <c r="F70" s="56"/>
      <c r="G70" s="57"/>
      <c r="H70" s="57"/>
      <c r="I70" s="57"/>
      <c r="J70" s="57"/>
      <c r="K70" s="57"/>
      <c r="L70" s="57"/>
      <c r="M70" s="57"/>
      <c r="N70" s="300"/>
      <c r="O70" s="58"/>
      <c r="P70" s="300"/>
      <c r="Q70" s="300"/>
      <c r="R70" s="294"/>
      <c r="S70" s="46"/>
      <c r="T70" s="46"/>
      <c r="U70" s="46"/>
      <c r="V70" s="308"/>
      <c r="W70" s="308"/>
      <c r="X70" s="60"/>
    </row>
    <row r="71" spans="1:24">
      <c r="A71" s="61" t="str">
        <f t="shared" si="0"/>
        <v/>
      </c>
      <c r="B71" s="61" t="str">
        <f t="shared" si="1"/>
        <v/>
      </c>
      <c r="C71" s="61" t="str">
        <f t="shared" si="2"/>
        <v/>
      </c>
      <c r="D71" s="56">
        <v>60</v>
      </c>
      <c r="E71" s="56"/>
      <c r="F71" s="56"/>
      <c r="G71" s="57"/>
      <c r="H71" s="57"/>
      <c r="I71" s="57"/>
      <c r="J71" s="57"/>
      <c r="K71" s="57"/>
      <c r="L71" s="57"/>
      <c r="M71" s="57"/>
      <c r="N71" s="300"/>
      <c r="O71" s="58"/>
      <c r="P71" s="300"/>
      <c r="Q71" s="300"/>
      <c r="R71" s="294"/>
      <c r="S71" s="46"/>
      <c r="T71" s="46"/>
      <c r="U71" s="46"/>
      <c r="V71" s="308"/>
      <c r="W71" s="308"/>
      <c r="X71" s="60"/>
    </row>
    <row r="72" spans="1:24">
      <c r="A72" s="61" t="str">
        <f t="shared" si="0"/>
        <v/>
      </c>
      <c r="B72" s="61" t="str">
        <f t="shared" si="1"/>
        <v/>
      </c>
      <c r="C72" s="61" t="str">
        <f t="shared" si="2"/>
        <v/>
      </c>
      <c r="D72" s="56">
        <v>61</v>
      </c>
      <c r="E72" s="56"/>
      <c r="F72" s="56"/>
      <c r="G72" s="57"/>
      <c r="H72" s="57"/>
      <c r="I72" s="57"/>
      <c r="J72" s="57"/>
      <c r="K72" s="57"/>
      <c r="L72" s="57"/>
      <c r="M72" s="57"/>
      <c r="N72" s="300"/>
      <c r="O72" s="58"/>
      <c r="P72" s="300"/>
      <c r="Q72" s="300"/>
      <c r="R72" s="294"/>
      <c r="S72" s="46"/>
      <c r="T72" s="46"/>
      <c r="U72" s="46"/>
      <c r="V72" s="308"/>
      <c r="W72" s="308"/>
      <c r="X72" s="60"/>
    </row>
    <row r="73" spans="1:24">
      <c r="A73" s="61" t="str">
        <f t="shared" si="0"/>
        <v/>
      </c>
      <c r="B73" s="61" t="str">
        <f t="shared" si="1"/>
        <v/>
      </c>
      <c r="C73" s="61" t="str">
        <f t="shared" si="2"/>
        <v/>
      </c>
      <c r="D73" s="56">
        <v>62</v>
      </c>
      <c r="E73" s="56"/>
      <c r="F73" s="56"/>
      <c r="G73" s="57"/>
      <c r="H73" s="57"/>
      <c r="I73" s="57"/>
      <c r="J73" s="57"/>
      <c r="K73" s="57"/>
      <c r="L73" s="57"/>
      <c r="M73" s="57"/>
      <c r="N73" s="300"/>
      <c r="O73" s="58"/>
      <c r="P73" s="300"/>
      <c r="Q73" s="300"/>
      <c r="R73" s="294"/>
      <c r="S73" s="46"/>
      <c r="T73" s="46"/>
      <c r="U73" s="46"/>
      <c r="V73" s="308"/>
      <c r="W73" s="308"/>
      <c r="X73" s="60"/>
    </row>
    <row r="74" spans="1:24">
      <c r="A74" s="61" t="str">
        <f t="shared" si="0"/>
        <v/>
      </c>
      <c r="B74" s="61" t="str">
        <f t="shared" si="1"/>
        <v/>
      </c>
      <c r="C74" s="61" t="str">
        <f t="shared" si="2"/>
        <v/>
      </c>
      <c r="D74" s="56">
        <v>63</v>
      </c>
      <c r="E74" s="56"/>
      <c r="F74" s="56"/>
      <c r="G74" s="57"/>
      <c r="H74" s="57"/>
      <c r="I74" s="57"/>
      <c r="J74" s="57"/>
      <c r="K74" s="57"/>
      <c r="L74" s="57"/>
      <c r="M74" s="57"/>
      <c r="N74" s="300"/>
      <c r="O74" s="58"/>
      <c r="P74" s="300"/>
      <c r="Q74" s="300"/>
      <c r="R74" s="294"/>
      <c r="S74" s="46"/>
      <c r="T74" s="46"/>
      <c r="U74" s="46"/>
      <c r="V74" s="308"/>
      <c r="W74" s="308"/>
      <c r="X74" s="60"/>
    </row>
    <row r="75" spans="1:24">
      <c r="A75" s="61" t="str">
        <f t="shared" si="0"/>
        <v/>
      </c>
      <c r="B75" s="61" t="str">
        <f t="shared" si="1"/>
        <v/>
      </c>
      <c r="C75" s="61" t="str">
        <f t="shared" si="2"/>
        <v/>
      </c>
      <c r="D75" s="56">
        <v>64</v>
      </c>
      <c r="E75" s="56"/>
      <c r="F75" s="56"/>
      <c r="G75" s="57"/>
      <c r="H75" s="57"/>
      <c r="I75" s="57"/>
      <c r="J75" s="57"/>
      <c r="K75" s="57"/>
      <c r="L75" s="57"/>
      <c r="M75" s="57"/>
      <c r="N75" s="300"/>
      <c r="O75" s="58"/>
      <c r="P75" s="300"/>
      <c r="Q75" s="300"/>
      <c r="R75" s="294"/>
      <c r="S75" s="46"/>
      <c r="T75" s="46"/>
      <c r="U75" s="46"/>
      <c r="V75" s="308"/>
      <c r="W75" s="308"/>
      <c r="X75" s="60"/>
    </row>
    <row r="76" spans="1:24">
      <c r="A76" s="61" t="str">
        <f t="shared" si="0"/>
        <v/>
      </c>
      <c r="B76" s="61" t="str">
        <f t="shared" si="1"/>
        <v/>
      </c>
      <c r="C76" s="61" t="str">
        <f t="shared" si="2"/>
        <v/>
      </c>
      <c r="D76" s="56">
        <v>65</v>
      </c>
      <c r="E76" s="56"/>
      <c r="F76" s="56"/>
      <c r="G76" s="57"/>
      <c r="H76" s="57"/>
      <c r="I76" s="57"/>
      <c r="J76" s="57"/>
      <c r="K76" s="57"/>
      <c r="L76" s="57"/>
      <c r="M76" s="57"/>
      <c r="N76" s="300"/>
      <c r="O76" s="58"/>
      <c r="P76" s="300"/>
      <c r="Q76" s="300"/>
      <c r="R76" s="294"/>
      <c r="S76" s="46"/>
      <c r="T76" s="46"/>
      <c r="U76" s="46"/>
      <c r="V76" s="308"/>
      <c r="W76" s="308"/>
      <c r="X76" s="60"/>
    </row>
    <row r="77" spans="1:24">
      <c r="A77" s="61" t="str">
        <f t="shared" si="0"/>
        <v/>
      </c>
      <c r="B77" s="61" t="str">
        <f t="shared" si="1"/>
        <v/>
      </c>
      <c r="C77" s="61" t="str">
        <f t="shared" si="2"/>
        <v/>
      </c>
      <c r="D77" s="56">
        <v>66</v>
      </c>
      <c r="E77" s="56"/>
      <c r="F77" s="56"/>
      <c r="G77" s="57"/>
      <c r="H77" s="57"/>
      <c r="I77" s="57"/>
      <c r="J77" s="57"/>
      <c r="K77" s="57"/>
      <c r="L77" s="57"/>
      <c r="M77" s="57"/>
      <c r="N77" s="300"/>
      <c r="O77" s="58"/>
      <c r="P77" s="300"/>
      <c r="Q77" s="300"/>
      <c r="R77" s="294"/>
      <c r="S77" s="46"/>
      <c r="T77" s="46"/>
      <c r="U77" s="46"/>
      <c r="V77" s="308"/>
      <c r="W77" s="308"/>
      <c r="X77" s="60"/>
    </row>
    <row r="78" spans="1:24">
      <c r="A78" s="61" t="str">
        <f t="shared" ref="A78:A141" si="3">IF(ISBLANK(E78),"",dfName)</f>
        <v/>
      </c>
      <c r="B78" s="61" t="str">
        <f t="shared" ref="B78:B141" si="4">IF(ISBLANK(E78),"",dfRG)</f>
        <v/>
      </c>
      <c r="C78" s="61" t="str">
        <f t="shared" ref="C78:C141" si="5">IF(ISBLANK(E78),"",EndDate)</f>
        <v/>
      </c>
      <c r="D78" s="56">
        <v>67</v>
      </c>
      <c r="E78" s="56"/>
      <c r="F78" s="56"/>
      <c r="G78" s="57"/>
      <c r="H78" s="57"/>
      <c r="I78" s="57"/>
      <c r="J78" s="57"/>
      <c r="K78" s="57"/>
      <c r="L78" s="57"/>
      <c r="M78" s="57"/>
      <c r="N78" s="300"/>
      <c r="O78" s="58"/>
      <c r="P78" s="300"/>
      <c r="Q78" s="300"/>
      <c r="R78" s="294"/>
      <c r="S78" s="46"/>
      <c r="T78" s="46"/>
      <c r="U78" s="46"/>
      <c r="V78" s="308"/>
      <c r="W78" s="308"/>
      <c r="X78" s="60"/>
    </row>
    <row r="79" spans="1:24">
      <c r="A79" s="61" t="str">
        <f t="shared" si="3"/>
        <v/>
      </c>
      <c r="B79" s="61" t="str">
        <f t="shared" si="4"/>
        <v/>
      </c>
      <c r="C79" s="61" t="str">
        <f t="shared" si="5"/>
        <v/>
      </c>
      <c r="D79" s="56">
        <v>68</v>
      </c>
      <c r="E79" s="56"/>
      <c r="F79" s="56"/>
      <c r="G79" s="57"/>
      <c r="H79" s="57"/>
      <c r="I79" s="57"/>
      <c r="J79" s="57"/>
      <c r="K79" s="57"/>
      <c r="L79" s="57"/>
      <c r="M79" s="57"/>
      <c r="N79" s="300"/>
      <c r="O79" s="58"/>
      <c r="P79" s="300"/>
      <c r="Q79" s="300"/>
      <c r="R79" s="294"/>
      <c r="S79" s="46"/>
      <c r="T79" s="46"/>
      <c r="U79" s="46"/>
      <c r="V79" s="308"/>
      <c r="W79" s="308"/>
      <c r="X79" s="60"/>
    </row>
    <row r="80" spans="1:24">
      <c r="A80" s="61" t="str">
        <f t="shared" si="3"/>
        <v/>
      </c>
      <c r="B80" s="61" t="str">
        <f t="shared" si="4"/>
        <v/>
      </c>
      <c r="C80" s="61" t="str">
        <f t="shared" si="5"/>
        <v/>
      </c>
      <c r="D80" s="56">
        <v>69</v>
      </c>
      <c r="E80" s="56"/>
      <c r="F80" s="56"/>
      <c r="G80" s="57"/>
      <c r="H80" s="57"/>
      <c r="I80" s="57"/>
      <c r="J80" s="57"/>
      <c r="K80" s="57"/>
      <c r="L80" s="57"/>
      <c r="M80" s="57"/>
      <c r="N80" s="300"/>
      <c r="O80" s="58"/>
      <c r="P80" s="300"/>
      <c r="Q80" s="300"/>
      <c r="R80" s="294"/>
      <c r="S80" s="46"/>
      <c r="T80" s="46"/>
      <c r="U80" s="46"/>
      <c r="V80" s="308"/>
      <c r="W80" s="308"/>
      <c r="X80" s="60"/>
    </row>
    <row r="81" spans="1:24">
      <c r="A81" s="61" t="str">
        <f t="shared" si="3"/>
        <v/>
      </c>
      <c r="B81" s="61" t="str">
        <f t="shared" si="4"/>
        <v/>
      </c>
      <c r="C81" s="61" t="str">
        <f t="shared" si="5"/>
        <v/>
      </c>
      <c r="D81" s="56">
        <v>70</v>
      </c>
      <c r="E81" s="56"/>
      <c r="F81" s="56"/>
      <c r="G81" s="57"/>
      <c r="H81" s="57"/>
      <c r="I81" s="57"/>
      <c r="J81" s="57"/>
      <c r="K81" s="57"/>
      <c r="L81" s="57"/>
      <c r="M81" s="57"/>
      <c r="N81" s="300"/>
      <c r="O81" s="58"/>
      <c r="P81" s="300"/>
      <c r="Q81" s="300"/>
      <c r="R81" s="294"/>
      <c r="S81" s="46"/>
      <c r="T81" s="46"/>
      <c r="U81" s="46"/>
      <c r="V81" s="308"/>
      <c r="W81" s="308"/>
      <c r="X81" s="60"/>
    </row>
    <row r="82" spans="1:24">
      <c r="A82" s="61" t="str">
        <f t="shared" si="3"/>
        <v/>
      </c>
      <c r="B82" s="61" t="str">
        <f t="shared" si="4"/>
        <v/>
      </c>
      <c r="C82" s="61" t="str">
        <f t="shared" si="5"/>
        <v/>
      </c>
      <c r="D82" s="56">
        <v>71</v>
      </c>
      <c r="E82" s="56"/>
      <c r="F82" s="56"/>
      <c r="G82" s="57"/>
      <c r="H82" s="57"/>
      <c r="I82" s="57"/>
      <c r="J82" s="57"/>
      <c r="K82" s="57"/>
      <c r="L82" s="57"/>
      <c r="M82" s="57"/>
      <c r="N82" s="300"/>
      <c r="O82" s="58"/>
      <c r="P82" s="300"/>
      <c r="Q82" s="300"/>
      <c r="R82" s="294"/>
      <c r="S82" s="46"/>
      <c r="T82" s="46"/>
      <c r="U82" s="46"/>
      <c r="V82" s="308"/>
      <c r="W82" s="308"/>
      <c r="X82" s="60"/>
    </row>
    <row r="83" spans="1:24">
      <c r="A83" s="61" t="str">
        <f t="shared" si="3"/>
        <v/>
      </c>
      <c r="B83" s="61" t="str">
        <f t="shared" si="4"/>
        <v/>
      </c>
      <c r="C83" s="61" t="str">
        <f t="shared" si="5"/>
        <v/>
      </c>
      <c r="D83" s="56">
        <v>72</v>
      </c>
      <c r="E83" s="56"/>
      <c r="F83" s="56"/>
      <c r="G83" s="57"/>
      <c r="H83" s="57"/>
      <c r="I83" s="57"/>
      <c r="J83" s="57"/>
      <c r="K83" s="57"/>
      <c r="L83" s="57"/>
      <c r="M83" s="57"/>
      <c r="N83" s="300"/>
      <c r="O83" s="58"/>
      <c r="P83" s="300"/>
      <c r="Q83" s="300"/>
      <c r="R83" s="294"/>
      <c r="S83" s="46"/>
      <c r="T83" s="46"/>
      <c r="U83" s="46"/>
      <c r="V83" s="308"/>
      <c r="W83" s="308"/>
      <c r="X83" s="60"/>
    </row>
    <row r="84" spans="1:24">
      <c r="A84" s="61" t="str">
        <f t="shared" si="3"/>
        <v/>
      </c>
      <c r="B84" s="61" t="str">
        <f t="shared" si="4"/>
        <v/>
      </c>
      <c r="C84" s="61" t="str">
        <f t="shared" si="5"/>
        <v/>
      </c>
      <c r="D84" s="56">
        <v>73</v>
      </c>
      <c r="E84" s="56"/>
      <c r="F84" s="56"/>
      <c r="G84" s="57"/>
      <c r="H84" s="57"/>
      <c r="I84" s="57"/>
      <c r="J84" s="57"/>
      <c r="K84" s="57"/>
      <c r="L84" s="57"/>
      <c r="M84" s="57"/>
      <c r="N84" s="300"/>
      <c r="O84" s="58"/>
      <c r="P84" s="300"/>
      <c r="Q84" s="300"/>
      <c r="R84" s="294"/>
      <c r="S84" s="46"/>
      <c r="T84" s="46"/>
      <c r="U84" s="46"/>
      <c r="V84" s="308"/>
      <c r="W84" s="308"/>
      <c r="X84" s="60"/>
    </row>
    <row r="85" spans="1:24">
      <c r="A85" s="61" t="str">
        <f t="shared" si="3"/>
        <v/>
      </c>
      <c r="B85" s="61" t="str">
        <f t="shared" si="4"/>
        <v/>
      </c>
      <c r="C85" s="61" t="str">
        <f t="shared" si="5"/>
        <v/>
      </c>
      <c r="D85" s="56">
        <v>74</v>
      </c>
      <c r="E85" s="56"/>
      <c r="F85" s="56"/>
      <c r="G85" s="57"/>
      <c r="H85" s="57"/>
      <c r="I85" s="57"/>
      <c r="J85" s="57"/>
      <c r="K85" s="57"/>
      <c r="L85" s="57"/>
      <c r="M85" s="57"/>
      <c r="N85" s="300"/>
      <c r="O85" s="58"/>
      <c r="P85" s="300"/>
      <c r="Q85" s="300"/>
      <c r="R85" s="294"/>
      <c r="S85" s="46"/>
      <c r="T85" s="46"/>
      <c r="U85" s="46"/>
      <c r="V85" s="308"/>
      <c r="W85" s="308"/>
      <c r="X85" s="60"/>
    </row>
    <row r="86" spans="1:24">
      <c r="A86" s="61" t="str">
        <f t="shared" si="3"/>
        <v/>
      </c>
      <c r="B86" s="61" t="str">
        <f t="shared" si="4"/>
        <v/>
      </c>
      <c r="C86" s="61" t="str">
        <f t="shared" si="5"/>
        <v/>
      </c>
      <c r="D86" s="56">
        <v>75</v>
      </c>
      <c r="E86" s="56"/>
      <c r="F86" s="56"/>
      <c r="G86" s="57"/>
      <c r="H86" s="57"/>
      <c r="I86" s="57"/>
      <c r="J86" s="57"/>
      <c r="K86" s="57"/>
      <c r="L86" s="57"/>
      <c r="M86" s="57"/>
      <c r="N86" s="300"/>
      <c r="O86" s="58"/>
      <c r="P86" s="300"/>
      <c r="Q86" s="300"/>
      <c r="R86" s="294"/>
      <c r="S86" s="46"/>
      <c r="T86" s="46"/>
      <c r="U86" s="46"/>
      <c r="V86" s="308"/>
      <c r="W86" s="308"/>
      <c r="X86" s="60"/>
    </row>
    <row r="87" spans="1:24">
      <c r="A87" s="61" t="str">
        <f t="shared" si="3"/>
        <v/>
      </c>
      <c r="B87" s="61" t="str">
        <f t="shared" si="4"/>
        <v/>
      </c>
      <c r="C87" s="61" t="str">
        <f t="shared" si="5"/>
        <v/>
      </c>
      <c r="D87" s="56">
        <v>76</v>
      </c>
      <c r="E87" s="56"/>
      <c r="F87" s="56"/>
      <c r="G87" s="57"/>
      <c r="H87" s="57"/>
      <c r="I87" s="57"/>
      <c r="J87" s="57"/>
      <c r="K87" s="57"/>
      <c r="L87" s="57"/>
      <c r="M87" s="57"/>
      <c r="N87" s="300"/>
      <c r="O87" s="58"/>
      <c r="P87" s="300"/>
      <c r="Q87" s="300"/>
      <c r="R87" s="294"/>
      <c r="S87" s="46"/>
      <c r="T87" s="46"/>
      <c r="U87" s="46"/>
      <c r="V87" s="308"/>
      <c r="W87" s="308"/>
      <c r="X87" s="60"/>
    </row>
    <row r="88" spans="1:24">
      <c r="A88" s="61" t="str">
        <f t="shared" si="3"/>
        <v/>
      </c>
      <c r="B88" s="61" t="str">
        <f t="shared" si="4"/>
        <v/>
      </c>
      <c r="C88" s="61" t="str">
        <f t="shared" si="5"/>
        <v/>
      </c>
      <c r="D88" s="56">
        <v>77</v>
      </c>
      <c r="E88" s="56"/>
      <c r="F88" s="56"/>
      <c r="G88" s="57"/>
      <c r="H88" s="57"/>
      <c r="I88" s="57"/>
      <c r="J88" s="57"/>
      <c r="K88" s="57"/>
      <c r="L88" s="57"/>
      <c r="M88" s="57"/>
      <c r="N88" s="300"/>
      <c r="O88" s="58"/>
      <c r="P88" s="300"/>
      <c r="Q88" s="300"/>
      <c r="R88" s="294"/>
      <c r="S88" s="46"/>
      <c r="T88" s="46"/>
      <c r="U88" s="46"/>
      <c r="V88" s="308"/>
      <c r="W88" s="308"/>
      <c r="X88" s="60"/>
    </row>
    <row r="89" spans="1:24">
      <c r="A89" s="61" t="str">
        <f t="shared" si="3"/>
        <v/>
      </c>
      <c r="B89" s="61" t="str">
        <f t="shared" si="4"/>
        <v/>
      </c>
      <c r="C89" s="61" t="str">
        <f t="shared" si="5"/>
        <v/>
      </c>
      <c r="D89" s="56">
        <v>78</v>
      </c>
      <c r="E89" s="56"/>
      <c r="F89" s="56"/>
      <c r="G89" s="57"/>
      <c r="H89" s="57"/>
      <c r="I89" s="57"/>
      <c r="J89" s="57"/>
      <c r="K89" s="57"/>
      <c r="L89" s="57"/>
      <c r="M89" s="57"/>
      <c r="N89" s="300"/>
      <c r="O89" s="58"/>
      <c r="P89" s="300"/>
      <c r="Q89" s="300"/>
      <c r="R89" s="294"/>
      <c r="S89" s="46"/>
      <c r="T89" s="46"/>
      <c r="U89" s="46"/>
      <c r="V89" s="308"/>
      <c r="W89" s="308"/>
      <c r="X89" s="60"/>
    </row>
    <row r="90" spans="1:24">
      <c r="A90" s="61" t="str">
        <f t="shared" si="3"/>
        <v/>
      </c>
      <c r="B90" s="61" t="str">
        <f t="shared" si="4"/>
        <v/>
      </c>
      <c r="C90" s="61" t="str">
        <f t="shared" si="5"/>
        <v/>
      </c>
      <c r="D90" s="56">
        <v>79</v>
      </c>
      <c r="E90" s="56"/>
      <c r="F90" s="56"/>
      <c r="G90" s="57"/>
      <c r="H90" s="57"/>
      <c r="I90" s="57"/>
      <c r="J90" s="57"/>
      <c r="K90" s="57"/>
      <c r="L90" s="57"/>
      <c r="M90" s="57"/>
      <c r="N90" s="300"/>
      <c r="O90" s="58"/>
      <c r="P90" s="300"/>
      <c r="Q90" s="300"/>
      <c r="R90" s="294"/>
      <c r="S90" s="46"/>
      <c r="T90" s="46"/>
      <c r="U90" s="46"/>
      <c r="V90" s="308"/>
      <c r="W90" s="308"/>
      <c r="X90" s="60"/>
    </row>
    <row r="91" spans="1:24">
      <c r="A91" s="61" t="str">
        <f t="shared" si="3"/>
        <v/>
      </c>
      <c r="B91" s="61" t="str">
        <f t="shared" si="4"/>
        <v/>
      </c>
      <c r="C91" s="61" t="str">
        <f t="shared" si="5"/>
        <v/>
      </c>
      <c r="D91" s="56">
        <v>80</v>
      </c>
      <c r="E91" s="56"/>
      <c r="F91" s="56"/>
      <c r="G91" s="57"/>
      <c r="H91" s="57"/>
      <c r="I91" s="57"/>
      <c r="J91" s="57"/>
      <c r="K91" s="57"/>
      <c r="L91" s="57"/>
      <c r="M91" s="57"/>
      <c r="N91" s="300"/>
      <c r="O91" s="58"/>
      <c r="P91" s="300"/>
      <c r="Q91" s="300"/>
      <c r="R91" s="294"/>
      <c r="S91" s="46"/>
      <c r="T91" s="46"/>
      <c r="U91" s="46"/>
      <c r="V91" s="308"/>
      <c r="W91" s="308"/>
      <c r="X91" s="60"/>
    </row>
    <row r="92" spans="1:24">
      <c r="A92" s="61" t="str">
        <f t="shared" si="3"/>
        <v/>
      </c>
      <c r="B92" s="61" t="str">
        <f t="shared" si="4"/>
        <v/>
      </c>
      <c r="C92" s="61" t="str">
        <f t="shared" si="5"/>
        <v/>
      </c>
      <c r="D92" s="56">
        <v>81</v>
      </c>
      <c r="E92" s="56"/>
      <c r="F92" s="56"/>
      <c r="G92" s="57"/>
      <c r="H92" s="57"/>
      <c r="I92" s="57"/>
      <c r="J92" s="57"/>
      <c r="K92" s="57"/>
      <c r="L92" s="57"/>
      <c r="M92" s="57"/>
      <c r="N92" s="300"/>
      <c r="O92" s="58"/>
      <c r="P92" s="300"/>
      <c r="Q92" s="300"/>
      <c r="R92" s="294"/>
      <c r="S92" s="46"/>
      <c r="T92" s="46"/>
      <c r="U92" s="46"/>
      <c r="V92" s="308"/>
      <c r="W92" s="308"/>
      <c r="X92" s="60"/>
    </row>
    <row r="93" spans="1:24">
      <c r="A93" s="61" t="str">
        <f t="shared" si="3"/>
        <v/>
      </c>
      <c r="B93" s="61" t="str">
        <f t="shared" si="4"/>
        <v/>
      </c>
      <c r="C93" s="61" t="str">
        <f t="shared" si="5"/>
        <v/>
      </c>
      <c r="D93" s="56">
        <v>82</v>
      </c>
      <c r="E93" s="56"/>
      <c r="F93" s="56"/>
      <c r="G93" s="57"/>
      <c r="H93" s="57"/>
      <c r="I93" s="57"/>
      <c r="J93" s="57"/>
      <c r="K93" s="57"/>
      <c r="L93" s="57"/>
      <c r="M93" s="57"/>
      <c r="N93" s="300"/>
      <c r="O93" s="58"/>
      <c r="P93" s="300"/>
      <c r="Q93" s="300"/>
      <c r="R93" s="294"/>
      <c r="S93" s="46"/>
      <c r="T93" s="46"/>
      <c r="U93" s="46"/>
      <c r="V93" s="308"/>
      <c r="W93" s="308"/>
      <c r="X93" s="60"/>
    </row>
    <row r="94" spans="1:24">
      <c r="A94" s="61" t="str">
        <f t="shared" si="3"/>
        <v/>
      </c>
      <c r="B94" s="61" t="str">
        <f t="shared" si="4"/>
        <v/>
      </c>
      <c r="C94" s="61" t="str">
        <f t="shared" si="5"/>
        <v/>
      </c>
      <c r="D94" s="56">
        <v>83</v>
      </c>
      <c r="E94" s="56"/>
      <c r="F94" s="56"/>
      <c r="G94" s="57"/>
      <c r="H94" s="57"/>
      <c r="I94" s="57"/>
      <c r="J94" s="57"/>
      <c r="K94" s="57"/>
      <c r="L94" s="57"/>
      <c r="M94" s="57"/>
      <c r="N94" s="300"/>
      <c r="O94" s="58"/>
      <c r="P94" s="300"/>
      <c r="Q94" s="300"/>
      <c r="R94" s="294"/>
      <c r="S94" s="46"/>
      <c r="T94" s="46"/>
      <c r="U94" s="46"/>
      <c r="V94" s="308"/>
      <c r="W94" s="308"/>
      <c r="X94" s="60"/>
    </row>
    <row r="95" spans="1:24">
      <c r="A95" s="61" t="str">
        <f t="shared" si="3"/>
        <v/>
      </c>
      <c r="B95" s="61" t="str">
        <f t="shared" si="4"/>
        <v/>
      </c>
      <c r="C95" s="61" t="str">
        <f t="shared" si="5"/>
        <v/>
      </c>
      <c r="D95" s="56">
        <v>84</v>
      </c>
      <c r="E95" s="56"/>
      <c r="F95" s="56"/>
      <c r="G95" s="57"/>
      <c r="H95" s="57"/>
      <c r="I95" s="57"/>
      <c r="J95" s="57"/>
      <c r="K95" s="57"/>
      <c r="L95" s="57"/>
      <c r="M95" s="57"/>
      <c r="N95" s="300"/>
      <c r="O95" s="58"/>
      <c r="P95" s="300"/>
      <c r="Q95" s="300"/>
      <c r="R95" s="294"/>
      <c r="S95" s="46"/>
      <c r="T95" s="46"/>
      <c r="U95" s="46"/>
      <c r="V95" s="308"/>
      <c r="W95" s="308"/>
      <c r="X95" s="60"/>
    </row>
    <row r="96" spans="1:24">
      <c r="A96" s="61" t="str">
        <f t="shared" si="3"/>
        <v/>
      </c>
      <c r="B96" s="61" t="str">
        <f t="shared" si="4"/>
        <v/>
      </c>
      <c r="C96" s="61" t="str">
        <f t="shared" si="5"/>
        <v/>
      </c>
      <c r="D96" s="56">
        <v>85</v>
      </c>
      <c r="E96" s="56"/>
      <c r="F96" s="56"/>
      <c r="G96" s="57"/>
      <c r="H96" s="57"/>
      <c r="I96" s="57"/>
      <c r="J96" s="57"/>
      <c r="K96" s="57"/>
      <c r="L96" s="57"/>
      <c r="M96" s="57"/>
      <c r="N96" s="300"/>
      <c r="O96" s="58"/>
      <c r="P96" s="300"/>
      <c r="Q96" s="300"/>
      <c r="R96" s="294"/>
      <c r="S96" s="46"/>
      <c r="T96" s="46"/>
      <c r="U96" s="46"/>
      <c r="V96" s="308"/>
      <c r="W96" s="308"/>
      <c r="X96" s="60"/>
    </row>
    <row r="97" spans="1:24">
      <c r="A97" s="61" t="str">
        <f t="shared" si="3"/>
        <v/>
      </c>
      <c r="B97" s="61" t="str">
        <f t="shared" si="4"/>
        <v/>
      </c>
      <c r="C97" s="61" t="str">
        <f t="shared" si="5"/>
        <v/>
      </c>
      <c r="D97" s="56">
        <v>86</v>
      </c>
      <c r="E97" s="56"/>
      <c r="F97" s="56"/>
      <c r="G97" s="57"/>
      <c r="H97" s="57"/>
      <c r="I97" s="57"/>
      <c r="J97" s="57"/>
      <c r="K97" s="57"/>
      <c r="L97" s="57"/>
      <c r="M97" s="57"/>
      <c r="N97" s="300"/>
      <c r="O97" s="58"/>
      <c r="P97" s="300"/>
      <c r="Q97" s="300"/>
      <c r="R97" s="294"/>
      <c r="S97" s="46"/>
      <c r="T97" s="46"/>
      <c r="U97" s="46"/>
      <c r="V97" s="308"/>
      <c r="W97" s="308"/>
      <c r="X97" s="60"/>
    </row>
    <row r="98" spans="1:24">
      <c r="A98" s="61" t="str">
        <f t="shared" si="3"/>
        <v/>
      </c>
      <c r="B98" s="61" t="str">
        <f t="shared" si="4"/>
        <v/>
      </c>
      <c r="C98" s="61" t="str">
        <f t="shared" si="5"/>
        <v/>
      </c>
      <c r="D98" s="56">
        <v>87</v>
      </c>
      <c r="E98" s="56"/>
      <c r="F98" s="56"/>
      <c r="G98" s="57"/>
      <c r="H98" s="57"/>
      <c r="I98" s="57"/>
      <c r="J98" s="57"/>
      <c r="K98" s="57"/>
      <c r="L98" s="57"/>
      <c r="M98" s="57"/>
      <c r="N98" s="300"/>
      <c r="O98" s="58"/>
      <c r="P98" s="300"/>
      <c r="Q98" s="300"/>
      <c r="R98" s="294"/>
      <c r="S98" s="46"/>
      <c r="T98" s="46"/>
      <c r="U98" s="46"/>
      <c r="V98" s="308"/>
      <c r="W98" s="308"/>
      <c r="X98" s="60"/>
    </row>
    <row r="99" spans="1:24">
      <c r="A99" s="61" t="str">
        <f t="shared" si="3"/>
        <v/>
      </c>
      <c r="B99" s="61" t="str">
        <f t="shared" si="4"/>
        <v/>
      </c>
      <c r="C99" s="61" t="str">
        <f t="shared" si="5"/>
        <v/>
      </c>
      <c r="D99" s="56">
        <v>88</v>
      </c>
      <c r="E99" s="56"/>
      <c r="F99" s="56"/>
      <c r="G99" s="57"/>
      <c r="H99" s="57"/>
      <c r="I99" s="57"/>
      <c r="J99" s="57"/>
      <c r="K99" s="57"/>
      <c r="L99" s="57"/>
      <c r="M99" s="57"/>
      <c r="N99" s="300"/>
      <c r="O99" s="58"/>
      <c r="P99" s="300"/>
      <c r="Q99" s="300"/>
      <c r="R99" s="294"/>
      <c r="S99" s="46"/>
      <c r="T99" s="46"/>
      <c r="U99" s="46"/>
      <c r="V99" s="308"/>
      <c r="W99" s="308"/>
      <c r="X99" s="60"/>
    </row>
    <row r="100" spans="1:24">
      <c r="A100" s="61" t="str">
        <f t="shared" si="3"/>
        <v/>
      </c>
      <c r="B100" s="61" t="str">
        <f t="shared" si="4"/>
        <v/>
      </c>
      <c r="C100" s="61" t="str">
        <f t="shared" si="5"/>
        <v/>
      </c>
      <c r="D100" s="56">
        <v>89</v>
      </c>
      <c r="E100" s="56"/>
      <c r="F100" s="56"/>
      <c r="G100" s="57"/>
      <c r="H100" s="57"/>
      <c r="I100" s="57"/>
      <c r="J100" s="57"/>
      <c r="K100" s="57"/>
      <c r="L100" s="57"/>
      <c r="M100" s="57"/>
      <c r="N100" s="300"/>
      <c r="O100" s="58"/>
      <c r="P100" s="300"/>
      <c r="Q100" s="300"/>
      <c r="R100" s="294"/>
      <c r="S100" s="46"/>
      <c r="T100" s="46"/>
      <c r="U100" s="46"/>
      <c r="V100" s="308"/>
      <c r="W100" s="308"/>
      <c r="X100" s="60"/>
    </row>
    <row r="101" spans="1:24">
      <c r="A101" s="61" t="str">
        <f t="shared" si="3"/>
        <v/>
      </c>
      <c r="B101" s="61" t="str">
        <f t="shared" si="4"/>
        <v/>
      </c>
      <c r="C101" s="61" t="str">
        <f t="shared" si="5"/>
        <v/>
      </c>
      <c r="D101" s="56">
        <v>90</v>
      </c>
      <c r="E101" s="56"/>
      <c r="F101" s="56"/>
      <c r="G101" s="57"/>
      <c r="H101" s="57"/>
      <c r="I101" s="57"/>
      <c r="J101" s="57"/>
      <c r="K101" s="57"/>
      <c r="L101" s="57"/>
      <c r="M101" s="57"/>
      <c r="N101" s="300"/>
      <c r="O101" s="58"/>
      <c r="P101" s="300"/>
      <c r="Q101" s="300"/>
      <c r="R101" s="294"/>
      <c r="S101" s="46"/>
      <c r="T101" s="46"/>
      <c r="U101" s="46"/>
      <c r="V101" s="308"/>
      <c r="W101" s="308"/>
      <c r="X101" s="60"/>
    </row>
    <row r="102" spans="1:24">
      <c r="A102" s="61" t="str">
        <f t="shared" si="3"/>
        <v/>
      </c>
      <c r="B102" s="61" t="str">
        <f t="shared" si="4"/>
        <v/>
      </c>
      <c r="C102" s="61" t="str">
        <f t="shared" si="5"/>
        <v/>
      </c>
      <c r="D102" s="56">
        <v>91</v>
      </c>
      <c r="E102" s="56"/>
      <c r="F102" s="56"/>
      <c r="G102" s="57"/>
      <c r="H102" s="57"/>
      <c r="I102" s="57"/>
      <c r="J102" s="57"/>
      <c r="K102" s="57"/>
      <c r="L102" s="57"/>
      <c r="M102" s="57"/>
      <c r="N102" s="300"/>
      <c r="O102" s="58"/>
      <c r="P102" s="300"/>
      <c r="Q102" s="300"/>
      <c r="R102" s="294"/>
      <c r="S102" s="46"/>
      <c r="T102" s="46"/>
      <c r="U102" s="46"/>
      <c r="V102" s="308"/>
      <c r="W102" s="308"/>
      <c r="X102" s="60"/>
    </row>
    <row r="103" spans="1:24">
      <c r="A103" s="61" t="str">
        <f t="shared" si="3"/>
        <v/>
      </c>
      <c r="B103" s="61" t="str">
        <f t="shared" si="4"/>
        <v/>
      </c>
      <c r="C103" s="61" t="str">
        <f t="shared" si="5"/>
        <v/>
      </c>
      <c r="D103" s="56">
        <v>92</v>
      </c>
      <c r="E103" s="56"/>
      <c r="F103" s="56"/>
      <c r="G103" s="57"/>
      <c r="H103" s="57"/>
      <c r="I103" s="57"/>
      <c r="J103" s="57"/>
      <c r="K103" s="57"/>
      <c r="L103" s="57"/>
      <c r="M103" s="57"/>
      <c r="N103" s="300"/>
      <c r="O103" s="58"/>
      <c r="P103" s="300"/>
      <c r="Q103" s="300"/>
      <c r="R103" s="294"/>
      <c r="S103" s="46"/>
      <c r="T103" s="46"/>
      <c r="U103" s="46"/>
      <c r="V103" s="308"/>
      <c r="W103" s="308"/>
      <c r="X103" s="60"/>
    </row>
    <row r="104" spans="1:24">
      <c r="A104" s="61" t="str">
        <f t="shared" si="3"/>
        <v/>
      </c>
      <c r="B104" s="61" t="str">
        <f t="shared" si="4"/>
        <v/>
      </c>
      <c r="C104" s="61" t="str">
        <f t="shared" si="5"/>
        <v/>
      </c>
      <c r="D104" s="56">
        <v>93</v>
      </c>
      <c r="E104" s="56"/>
      <c r="F104" s="56"/>
      <c r="G104" s="57"/>
      <c r="H104" s="57"/>
      <c r="I104" s="57"/>
      <c r="J104" s="57"/>
      <c r="K104" s="57"/>
      <c r="L104" s="57"/>
      <c r="M104" s="57"/>
      <c r="N104" s="300"/>
      <c r="O104" s="58"/>
      <c r="P104" s="300"/>
      <c r="Q104" s="300"/>
      <c r="R104" s="294"/>
      <c r="S104" s="46"/>
      <c r="T104" s="46"/>
      <c r="U104" s="46"/>
      <c r="V104" s="308"/>
      <c r="W104" s="308"/>
      <c r="X104" s="60"/>
    </row>
    <row r="105" spans="1:24">
      <c r="A105" s="61" t="str">
        <f t="shared" si="3"/>
        <v/>
      </c>
      <c r="B105" s="61" t="str">
        <f t="shared" si="4"/>
        <v/>
      </c>
      <c r="C105" s="61" t="str">
        <f t="shared" si="5"/>
        <v/>
      </c>
      <c r="D105" s="56">
        <v>94</v>
      </c>
      <c r="E105" s="56"/>
      <c r="F105" s="56"/>
      <c r="G105" s="57"/>
      <c r="H105" s="57"/>
      <c r="I105" s="57"/>
      <c r="J105" s="57"/>
      <c r="K105" s="57"/>
      <c r="L105" s="57"/>
      <c r="M105" s="57"/>
      <c r="N105" s="300"/>
      <c r="O105" s="58"/>
      <c r="P105" s="300"/>
      <c r="Q105" s="300"/>
      <c r="R105" s="294"/>
      <c r="S105" s="46"/>
      <c r="T105" s="46"/>
      <c r="U105" s="46"/>
      <c r="V105" s="308"/>
      <c r="W105" s="308"/>
      <c r="X105" s="60"/>
    </row>
    <row r="106" spans="1:24">
      <c r="A106" s="61" t="str">
        <f t="shared" si="3"/>
        <v/>
      </c>
      <c r="B106" s="61" t="str">
        <f t="shared" si="4"/>
        <v/>
      </c>
      <c r="C106" s="61" t="str">
        <f t="shared" si="5"/>
        <v/>
      </c>
      <c r="D106" s="56">
        <v>95</v>
      </c>
      <c r="E106" s="56"/>
      <c r="F106" s="56"/>
      <c r="G106" s="57"/>
      <c r="H106" s="57"/>
      <c r="I106" s="57"/>
      <c r="J106" s="57"/>
      <c r="K106" s="57"/>
      <c r="L106" s="57"/>
      <c r="M106" s="57"/>
      <c r="N106" s="300"/>
      <c r="O106" s="58"/>
      <c r="P106" s="300"/>
      <c r="Q106" s="300"/>
      <c r="R106" s="294"/>
      <c r="S106" s="46"/>
      <c r="T106" s="46"/>
      <c r="U106" s="46"/>
      <c r="V106" s="308"/>
      <c r="W106" s="308"/>
      <c r="X106" s="60"/>
    </row>
    <row r="107" spans="1:24">
      <c r="A107" s="61" t="str">
        <f t="shared" si="3"/>
        <v/>
      </c>
      <c r="B107" s="61" t="str">
        <f t="shared" si="4"/>
        <v/>
      </c>
      <c r="C107" s="61" t="str">
        <f t="shared" si="5"/>
        <v/>
      </c>
      <c r="D107" s="56">
        <v>96</v>
      </c>
      <c r="E107" s="56"/>
      <c r="F107" s="56"/>
      <c r="G107" s="57"/>
      <c r="H107" s="57"/>
      <c r="I107" s="57"/>
      <c r="J107" s="57"/>
      <c r="K107" s="57"/>
      <c r="L107" s="57"/>
      <c r="M107" s="57"/>
      <c r="N107" s="300"/>
      <c r="O107" s="58"/>
      <c r="P107" s="300"/>
      <c r="Q107" s="300"/>
      <c r="R107" s="294"/>
      <c r="S107" s="46"/>
      <c r="T107" s="46"/>
      <c r="U107" s="46"/>
      <c r="V107" s="308"/>
      <c r="W107" s="308"/>
      <c r="X107" s="60"/>
    </row>
    <row r="108" spans="1:24">
      <c r="A108" s="61" t="str">
        <f t="shared" si="3"/>
        <v/>
      </c>
      <c r="B108" s="61" t="str">
        <f t="shared" si="4"/>
        <v/>
      </c>
      <c r="C108" s="61" t="str">
        <f t="shared" si="5"/>
        <v/>
      </c>
      <c r="D108" s="56">
        <v>97</v>
      </c>
      <c r="E108" s="56"/>
      <c r="F108" s="56"/>
      <c r="G108" s="57"/>
      <c r="H108" s="57"/>
      <c r="I108" s="57"/>
      <c r="J108" s="57"/>
      <c r="K108" s="57"/>
      <c r="L108" s="57"/>
      <c r="M108" s="57"/>
      <c r="N108" s="300"/>
      <c r="O108" s="58"/>
      <c r="P108" s="300"/>
      <c r="Q108" s="300"/>
      <c r="R108" s="294"/>
      <c r="S108" s="46"/>
      <c r="T108" s="46"/>
      <c r="U108" s="46"/>
      <c r="V108" s="308"/>
      <c r="W108" s="308"/>
      <c r="X108" s="60"/>
    </row>
    <row r="109" spans="1:24">
      <c r="A109" s="61" t="str">
        <f t="shared" si="3"/>
        <v/>
      </c>
      <c r="B109" s="61" t="str">
        <f t="shared" si="4"/>
        <v/>
      </c>
      <c r="C109" s="61" t="str">
        <f t="shared" si="5"/>
        <v/>
      </c>
      <c r="D109" s="56">
        <v>98</v>
      </c>
      <c r="E109" s="56"/>
      <c r="F109" s="56"/>
      <c r="G109" s="57"/>
      <c r="H109" s="57"/>
      <c r="I109" s="57"/>
      <c r="J109" s="57"/>
      <c r="K109" s="57"/>
      <c r="L109" s="57"/>
      <c r="M109" s="57"/>
      <c r="N109" s="300"/>
      <c r="O109" s="58"/>
      <c r="P109" s="300"/>
      <c r="Q109" s="300"/>
      <c r="R109" s="294"/>
      <c r="S109" s="46"/>
      <c r="T109" s="46"/>
      <c r="U109" s="46"/>
      <c r="V109" s="308"/>
      <c r="W109" s="308"/>
      <c r="X109" s="60"/>
    </row>
    <row r="110" spans="1:24">
      <c r="A110" s="61" t="str">
        <f t="shared" si="3"/>
        <v/>
      </c>
      <c r="B110" s="61" t="str">
        <f t="shared" si="4"/>
        <v/>
      </c>
      <c r="C110" s="61" t="str">
        <f t="shared" si="5"/>
        <v/>
      </c>
      <c r="D110" s="56">
        <v>99</v>
      </c>
      <c r="E110" s="56"/>
      <c r="F110" s="56"/>
      <c r="G110" s="57"/>
      <c r="H110" s="57"/>
      <c r="I110" s="57"/>
      <c r="J110" s="57"/>
      <c r="K110" s="57"/>
      <c r="L110" s="57"/>
      <c r="M110" s="57"/>
      <c r="N110" s="300"/>
      <c r="O110" s="58"/>
      <c r="P110" s="300"/>
      <c r="Q110" s="300"/>
      <c r="R110" s="294"/>
      <c r="S110" s="46"/>
      <c r="T110" s="46"/>
      <c r="U110" s="46"/>
      <c r="V110" s="308"/>
      <c r="W110" s="308"/>
      <c r="X110" s="60"/>
    </row>
    <row r="111" spans="1:24">
      <c r="A111" s="61" t="str">
        <f t="shared" si="3"/>
        <v/>
      </c>
      <c r="B111" s="61" t="str">
        <f t="shared" si="4"/>
        <v/>
      </c>
      <c r="C111" s="61" t="str">
        <f t="shared" si="5"/>
        <v/>
      </c>
      <c r="D111" s="56">
        <v>100</v>
      </c>
      <c r="E111" s="56"/>
      <c r="F111" s="56"/>
      <c r="G111" s="57"/>
      <c r="H111" s="57"/>
      <c r="I111" s="57"/>
      <c r="J111" s="57"/>
      <c r="K111" s="57"/>
      <c r="L111" s="57"/>
      <c r="M111" s="57"/>
      <c r="N111" s="300"/>
      <c r="O111" s="58"/>
      <c r="P111" s="300"/>
      <c r="Q111" s="300"/>
      <c r="R111" s="294"/>
      <c r="S111" s="46"/>
      <c r="T111" s="46"/>
      <c r="U111" s="46"/>
      <c r="V111" s="308"/>
      <c r="W111" s="308"/>
      <c r="X111" s="60"/>
    </row>
    <row r="112" spans="1:24">
      <c r="A112" s="61" t="str">
        <f t="shared" si="3"/>
        <v/>
      </c>
      <c r="B112" s="61" t="str">
        <f t="shared" si="4"/>
        <v/>
      </c>
      <c r="C112" s="61" t="str">
        <f t="shared" si="5"/>
        <v/>
      </c>
      <c r="D112" s="56">
        <v>101</v>
      </c>
      <c r="E112" s="56"/>
      <c r="F112" s="56"/>
      <c r="G112" s="57"/>
      <c r="H112" s="57"/>
      <c r="I112" s="57"/>
      <c r="J112" s="57"/>
      <c r="K112" s="57"/>
      <c r="L112" s="57"/>
      <c r="M112" s="57"/>
      <c r="N112" s="300"/>
      <c r="O112" s="58"/>
      <c r="P112" s="300"/>
      <c r="Q112" s="300"/>
      <c r="R112" s="294"/>
      <c r="S112" s="46"/>
      <c r="T112" s="46"/>
      <c r="U112" s="46"/>
      <c r="V112" s="308"/>
      <c r="W112" s="308"/>
      <c r="X112" s="60"/>
    </row>
    <row r="113" spans="1:24">
      <c r="A113" s="61" t="str">
        <f t="shared" si="3"/>
        <v/>
      </c>
      <c r="B113" s="61" t="str">
        <f t="shared" si="4"/>
        <v/>
      </c>
      <c r="C113" s="61" t="str">
        <f t="shared" si="5"/>
        <v/>
      </c>
      <c r="D113" s="56">
        <v>102</v>
      </c>
      <c r="E113" s="56"/>
      <c r="F113" s="56"/>
      <c r="G113" s="57"/>
      <c r="H113" s="57"/>
      <c r="I113" s="57"/>
      <c r="J113" s="57"/>
      <c r="K113" s="57"/>
      <c r="L113" s="57"/>
      <c r="M113" s="57"/>
      <c r="N113" s="300"/>
      <c r="O113" s="58"/>
      <c r="P113" s="300"/>
      <c r="Q113" s="300"/>
      <c r="R113" s="294"/>
      <c r="S113" s="46"/>
      <c r="T113" s="46"/>
      <c r="U113" s="46"/>
      <c r="V113" s="308"/>
      <c r="W113" s="308"/>
      <c r="X113" s="60"/>
    </row>
    <row r="114" spans="1:24">
      <c r="A114" s="61" t="str">
        <f t="shared" si="3"/>
        <v/>
      </c>
      <c r="B114" s="61" t="str">
        <f t="shared" si="4"/>
        <v/>
      </c>
      <c r="C114" s="61" t="str">
        <f t="shared" si="5"/>
        <v/>
      </c>
      <c r="D114" s="56">
        <v>103</v>
      </c>
      <c r="E114" s="56"/>
      <c r="F114" s="56"/>
      <c r="G114" s="57"/>
      <c r="H114" s="57"/>
      <c r="I114" s="57"/>
      <c r="J114" s="57"/>
      <c r="K114" s="57"/>
      <c r="L114" s="57"/>
      <c r="M114" s="57"/>
      <c r="N114" s="300"/>
      <c r="O114" s="58"/>
      <c r="P114" s="300"/>
      <c r="Q114" s="300"/>
      <c r="R114" s="294"/>
      <c r="S114" s="46"/>
      <c r="T114" s="46"/>
      <c r="U114" s="46"/>
      <c r="V114" s="308"/>
      <c r="W114" s="308"/>
      <c r="X114" s="60"/>
    </row>
    <row r="115" spans="1:24">
      <c r="A115" s="61" t="str">
        <f t="shared" si="3"/>
        <v/>
      </c>
      <c r="B115" s="61" t="str">
        <f t="shared" si="4"/>
        <v/>
      </c>
      <c r="C115" s="61" t="str">
        <f t="shared" si="5"/>
        <v/>
      </c>
      <c r="D115" s="56">
        <v>104</v>
      </c>
      <c r="E115" s="56"/>
      <c r="F115" s="56"/>
      <c r="G115" s="57"/>
      <c r="H115" s="57"/>
      <c r="I115" s="57"/>
      <c r="J115" s="57"/>
      <c r="K115" s="57"/>
      <c r="L115" s="57"/>
      <c r="M115" s="57"/>
      <c r="N115" s="300"/>
      <c r="O115" s="58"/>
      <c r="P115" s="300"/>
      <c r="Q115" s="300"/>
      <c r="R115" s="294"/>
      <c r="S115" s="46"/>
      <c r="T115" s="46"/>
      <c r="U115" s="46"/>
      <c r="V115" s="308"/>
      <c r="W115" s="308"/>
      <c r="X115" s="60"/>
    </row>
    <row r="116" spans="1:24">
      <c r="A116" s="61" t="str">
        <f t="shared" si="3"/>
        <v/>
      </c>
      <c r="B116" s="61" t="str">
        <f t="shared" si="4"/>
        <v/>
      </c>
      <c r="C116" s="61" t="str">
        <f t="shared" si="5"/>
        <v/>
      </c>
      <c r="D116" s="56">
        <v>105</v>
      </c>
      <c r="E116" s="56"/>
      <c r="F116" s="56"/>
      <c r="G116" s="57"/>
      <c r="H116" s="57"/>
      <c r="I116" s="57"/>
      <c r="J116" s="57"/>
      <c r="K116" s="57"/>
      <c r="L116" s="57"/>
      <c r="M116" s="57"/>
      <c r="N116" s="300"/>
      <c r="O116" s="58"/>
      <c r="P116" s="300"/>
      <c r="Q116" s="300"/>
      <c r="R116" s="294"/>
      <c r="S116" s="46"/>
      <c r="T116" s="46"/>
      <c r="U116" s="46"/>
      <c r="V116" s="308"/>
      <c r="W116" s="308"/>
      <c r="X116" s="60"/>
    </row>
    <row r="117" spans="1:24">
      <c r="A117" s="61" t="str">
        <f t="shared" si="3"/>
        <v/>
      </c>
      <c r="B117" s="61" t="str">
        <f t="shared" si="4"/>
        <v/>
      </c>
      <c r="C117" s="61" t="str">
        <f t="shared" si="5"/>
        <v/>
      </c>
      <c r="D117" s="56">
        <v>106</v>
      </c>
      <c r="E117" s="56"/>
      <c r="F117" s="56"/>
      <c r="G117" s="57"/>
      <c r="H117" s="57"/>
      <c r="I117" s="57"/>
      <c r="J117" s="57"/>
      <c r="K117" s="57"/>
      <c r="L117" s="57"/>
      <c r="M117" s="57"/>
      <c r="N117" s="300"/>
      <c r="O117" s="58"/>
      <c r="P117" s="300"/>
      <c r="Q117" s="300"/>
      <c r="R117" s="294"/>
      <c r="S117" s="46"/>
      <c r="T117" s="46"/>
      <c r="U117" s="46"/>
      <c r="V117" s="308"/>
      <c r="W117" s="308"/>
      <c r="X117" s="60"/>
    </row>
    <row r="118" spans="1:24">
      <c r="A118" s="61" t="str">
        <f t="shared" si="3"/>
        <v/>
      </c>
      <c r="B118" s="61" t="str">
        <f t="shared" si="4"/>
        <v/>
      </c>
      <c r="C118" s="61" t="str">
        <f t="shared" si="5"/>
        <v/>
      </c>
      <c r="D118" s="56">
        <v>107</v>
      </c>
      <c r="E118" s="56"/>
      <c r="F118" s="56"/>
      <c r="G118" s="57"/>
      <c r="H118" s="57"/>
      <c r="I118" s="57"/>
      <c r="J118" s="57"/>
      <c r="K118" s="57"/>
      <c r="L118" s="57"/>
      <c r="M118" s="57"/>
      <c r="N118" s="300"/>
      <c r="O118" s="58"/>
      <c r="P118" s="300"/>
      <c r="Q118" s="300"/>
      <c r="R118" s="294"/>
      <c r="S118" s="46"/>
      <c r="T118" s="46"/>
      <c r="U118" s="46"/>
      <c r="V118" s="308"/>
      <c r="W118" s="308"/>
      <c r="X118" s="60"/>
    </row>
    <row r="119" spans="1:24">
      <c r="A119" s="61" t="str">
        <f t="shared" si="3"/>
        <v/>
      </c>
      <c r="B119" s="61" t="str">
        <f t="shared" si="4"/>
        <v/>
      </c>
      <c r="C119" s="61" t="str">
        <f t="shared" si="5"/>
        <v/>
      </c>
      <c r="D119" s="56">
        <v>108</v>
      </c>
      <c r="E119" s="56"/>
      <c r="F119" s="56"/>
      <c r="G119" s="57"/>
      <c r="H119" s="57"/>
      <c r="I119" s="57"/>
      <c r="J119" s="57"/>
      <c r="K119" s="57"/>
      <c r="L119" s="57"/>
      <c r="M119" s="57"/>
      <c r="N119" s="300"/>
      <c r="O119" s="58"/>
      <c r="P119" s="300"/>
      <c r="Q119" s="300"/>
      <c r="R119" s="294"/>
      <c r="S119" s="46"/>
      <c r="T119" s="46"/>
      <c r="U119" s="46"/>
      <c r="V119" s="308"/>
      <c r="W119" s="308"/>
      <c r="X119" s="60"/>
    </row>
    <row r="120" spans="1:24">
      <c r="A120" s="61" t="str">
        <f t="shared" si="3"/>
        <v/>
      </c>
      <c r="B120" s="61" t="str">
        <f t="shared" si="4"/>
        <v/>
      </c>
      <c r="C120" s="61" t="str">
        <f t="shared" si="5"/>
        <v/>
      </c>
      <c r="D120" s="56">
        <v>109</v>
      </c>
      <c r="E120" s="56"/>
      <c r="F120" s="56"/>
      <c r="G120" s="57"/>
      <c r="H120" s="57"/>
      <c r="I120" s="57"/>
      <c r="J120" s="57"/>
      <c r="K120" s="57"/>
      <c r="L120" s="57"/>
      <c r="M120" s="57"/>
      <c r="N120" s="300"/>
      <c r="O120" s="58"/>
      <c r="P120" s="300"/>
      <c r="Q120" s="300"/>
      <c r="R120" s="294"/>
      <c r="S120" s="46"/>
      <c r="T120" s="46"/>
      <c r="U120" s="46"/>
      <c r="V120" s="308"/>
      <c r="W120" s="308"/>
      <c r="X120" s="60"/>
    </row>
    <row r="121" spans="1:24">
      <c r="A121" s="61" t="str">
        <f t="shared" si="3"/>
        <v/>
      </c>
      <c r="B121" s="61" t="str">
        <f t="shared" si="4"/>
        <v/>
      </c>
      <c r="C121" s="61" t="str">
        <f t="shared" si="5"/>
        <v/>
      </c>
      <c r="D121" s="56">
        <v>110</v>
      </c>
      <c r="E121" s="56"/>
      <c r="F121" s="56"/>
      <c r="G121" s="57"/>
      <c r="H121" s="57"/>
      <c r="I121" s="57"/>
      <c r="J121" s="57"/>
      <c r="K121" s="57"/>
      <c r="L121" s="57"/>
      <c r="M121" s="57"/>
      <c r="N121" s="300"/>
      <c r="O121" s="58"/>
      <c r="P121" s="300"/>
      <c r="Q121" s="300"/>
      <c r="R121" s="294"/>
      <c r="S121" s="46"/>
      <c r="T121" s="46"/>
      <c r="U121" s="46"/>
      <c r="V121" s="308"/>
      <c r="W121" s="308"/>
      <c r="X121" s="60"/>
    </row>
    <row r="122" spans="1:24">
      <c r="A122" s="61" t="str">
        <f t="shared" si="3"/>
        <v/>
      </c>
      <c r="B122" s="61" t="str">
        <f t="shared" si="4"/>
        <v/>
      </c>
      <c r="C122" s="61" t="str">
        <f t="shared" si="5"/>
        <v/>
      </c>
      <c r="D122" s="56">
        <v>111</v>
      </c>
      <c r="E122" s="56"/>
      <c r="F122" s="56"/>
      <c r="G122" s="57"/>
      <c r="H122" s="57"/>
      <c r="I122" s="57"/>
      <c r="J122" s="57"/>
      <c r="K122" s="57"/>
      <c r="L122" s="57"/>
      <c r="M122" s="57"/>
      <c r="N122" s="300"/>
      <c r="O122" s="58"/>
      <c r="P122" s="300"/>
      <c r="Q122" s="300"/>
      <c r="R122" s="294"/>
      <c r="S122" s="46"/>
      <c r="T122" s="46"/>
      <c r="U122" s="46"/>
      <c r="V122" s="308"/>
      <c r="W122" s="308"/>
      <c r="X122" s="60"/>
    </row>
    <row r="123" spans="1:24">
      <c r="A123" s="61" t="str">
        <f t="shared" si="3"/>
        <v/>
      </c>
      <c r="B123" s="61" t="str">
        <f t="shared" si="4"/>
        <v/>
      </c>
      <c r="C123" s="61" t="str">
        <f t="shared" si="5"/>
        <v/>
      </c>
      <c r="D123" s="56">
        <v>112</v>
      </c>
      <c r="E123" s="56"/>
      <c r="F123" s="56"/>
      <c r="G123" s="57"/>
      <c r="H123" s="57"/>
      <c r="I123" s="57"/>
      <c r="J123" s="57"/>
      <c r="K123" s="57"/>
      <c r="L123" s="57"/>
      <c r="M123" s="57"/>
      <c r="N123" s="300"/>
      <c r="O123" s="58"/>
      <c r="P123" s="300"/>
      <c r="Q123" s="300"/>
      <c r="R123" s="294"/>
      <c r="S123" s="46"/>
      <c r="T123" s="46"/>
      <c r="U123" s="46"/>
      <c r="V123" s="308"/>
      <c r="W123" s="308"/>
      <c r="X123" s="60"/>
    </row>
    <row r="124" spans="1:24">
      <c r="A124" s="61" t="str">
        <f t="shared" si="3"/>
        <v/>
      </c>
      <c r="B124" s="61" t="str">
        <f t="shared" si="4"/>
        <v/>
      </c>
      <c r="C124" s="61" t="str">
        <f t="shared" si="5"/>
        <v/>
      </c>
      <c r="D124" s="56">
        <v>113</v>
      </c>
      <c r="E124" s="56"/>
      <c r="F124" s="56"/>
      <c r="G124" s="57"/>
      <c r="H124" s="57"/>
      <c r="I124" s="57"/>
      <c r="J124" s="57"/>
      <c r="K124" s="57"/>
      <c r="L124" s="57"/>
      <c r="M124" s="57"/>
      <c r="N124" s="300"/>
      <c r="O124" s="58"/>
      <c r="P124" s="300"/>
      <c r="Q124" s="300"/>
      <c r="R124" s="294"/>
      <c r="S124" s="46"/>
      <c r="T124" s="46"/>
      <c r="U124" s="46"/>
      <c r="V124" s="308"/>
      <c r="W124" s="308"/>
      <c r="X124" s="60"/>
    </row>
    <row r="125" spans="1:24">
      <c r="A125" s="61" t="str">
        <f t="shared" si="3"/>
        <v/>
      </c>
      <c r="B125" s="61" t="str">
        <f t="shared" si="4"/>
        <v/>
      </c>
      <c r="C125" s="61" t="str">
        <f t="shared" si="5"/>
        <v/>
      </c>
      <c r="D125" s="56">
        <v>114</v>
      </c>
      <c r="E125" s="56"/>
      <c r="F125" s="56"/>
      <c r="G125" s="57"/>
      <c r="H125" s="57"/>
      <c r="I125" s="57"/>
      <c r="J125" s="57"/>
      <c r="K125" s="57"/>
      <c r="L125" s="57"/>
      <c r="M125" s="57"/>
      <c r="N125" s="300"/>
      <c r="O125" s="58"/>
      <c r="P125" s="300"/>
      <c r="Q125" s="300"/>
      <c r="R125" s="294"/>
      <c r="S125" s="46"/>
      <c r="T125" s="46"/>
      <c r="U125" s="46"/>
      <c r="V125" s="308"/>
      <c r="W125" s="308"/>
      <c r="X125" s="60"/>
    </row>
    <row r="126" spans="1:24">
      <c r="A126" s="61" t="str">
        <f t="shared" si="3"/>
        <v/>
      </c>
      <c r="B126" s="61" t="str">
        <f t="shared" si="4"/>
        <v/>
      </c>
      <c r="C126" s="61" t="str">
        <f t="shared" si="5"/>
        <v/>
      </c>
      <c r="D126" s="56">
        <v>115</v>
      </c>
      <c r="E126" s="56"/>
      <c r="F126" s="56"/>
      <c r="G126" s="57"/>
      <c r="H126" s="57"/>
      <c r="I126" s="57"/>
      <c r="J126" s="57"/>
      <c r="K126" s="57"/>
      <c r="L126" s="57"/>
      <c r="M126" s="57"/>
      <c r="N126" s="300"/>
      <c r="O126" s="58"/>
      <c r="P126" s="300"/>
      <c r="Q126" s="300"/>
      <c r="R126" s="294"/>
      <c r="S126" s="46"/>
      <c r="T126" s="46"/>
      <c r="U126" s="46"/>
      <c r="V126" s="308"/>
      <c r="W126" s="308"/>
      <c r="X126" s="60"/>
    </row>
    <row r="127" spans="1:24">
      <c r="A127" s="61" t="str">
        <f t="shared" si="3"/>
        <v/>
      </c>
      <c r="B127" s="61" t="str">
        <f t="shared" si="4"/>
        <v/>
      </c>
      <c r="C127" s="61" t="str">
        <f t="shared" si="5"/>
        <v/>
      </c>
      <c r="D127" s="56">
        <v>116</v>
      </c>
      <c r="E127" s="56"/>
      <c r="F127" s="56"/>
      <c r="G127" s="57"/>
      <c r="H127" s="57"/>
      <c r="I127" s="57"/>
      <c r="J127" s="57"/>
      <c r="K127" s="57"/>
      <c r="L127" s="57"/>
      <c r="M127" s="57"/>
      <c r="N127" s="300"/>
      <c r="O127" s="58"/>
      <c r="P127" s="300"/>
      <c r="Q127" s="300"/>
      <c r="R127" s="294"/>
      <c r="S127" s="46"/>
      <c r="T127" s="46"/>
      <c r="U127" s="46"/>
      <c r="V127" s="308"/>
      <c r="W127" s="308"/>
      <c r="X127" s="60"/>
    </row>
    <row r="128" spans="1:24">
      <c r="A128" s="61" t="str">
        <f t="shared" si="3"/>
        <v/>
      </c>
      <c r="B128" s="61" t="str">
        <f t="shared" si="4"/>
        <v/>
      </c>
      <c r="C128" s="61" t="str">
        <f t="shared" si="5"/>
        <v/>
      </c>
      <c r="D128" s="56">
        <v>117</v>
      </c>
      <c r="E128" s="56"/>
      <c r="F128" s="56"/>
      <c r="G128" s="57"/>
      <c r="H128" s="57"/>
      <c r="I128" s="57"/>
      <c r="J128" s="57"/>
      <c r="K128" s="57"/>
      <c r="L128" s="57"/>
      <c r="M128" s="57"/>
      <c r="N128" s="300"/>
      <c r="O128" s="58"/>
      <c r="P128" s="300"/>
      <c r="Q128" s="300"/>
      <c r="R128" s="294"/>
      <c r="S128" s="46"/>
      <c r="T128" s="46"/>
      <c r="U128" s="46"/>
      <c r="V128" s="308"/>
      <c r="W128" s="308"/>
      <c r="X128" s="60"/>
    </row>
    <row r="129" spans="1:24">
      <c r="A129" s="61" t="str">
        <f t="shared" si="3"/>
        <v/>
      </c>
      <c r="B129" s="61" t="str">
        <f t="shared" si="4"/>
        <v/>
      </c>
      <c r="C129" s="61" t="str">
        <f t="shared" si="5"/>
        <v/>
      </c>
      <c r="D129" s="56">
        <v>118</v>
      </c>
      <c r="E129" s="56"/>
      <c r="F129" s="56"/>
      <c r="G129" s="57"/>
      <c r="H129" s="57"/>
      <c r="I129" s="57"/>
      <c r="J129" s="57"/>
      <c r="K129" s="57"/>
      <c r="L129" s="57"/>
      <c r="M129" s="57"/>
      <c r="N129" s="300"/>
      <c r="O129" s="58"/>
      <c r="P129" s="300"/>
      <c r="Q129" s="300"/>
      <c r="R129" s="294"/>
      <c r="S129" s="46"/>
      <c r="T129" s="46"/>
      <c r="U129" s="46"/>
      <c r="V129" s="308"/>
      <c r="W129" s="308"/>
      <c r="X129" s="60"/>
    </row>
    <row r="130" spans="1:24">
      <c r="A130" s="61" t="str">
        <f t="shared" si="3"/>
        <v/>
      </c>
      <c r="B130" s="61" t="str">
        <f t="shared" si="4"/>
        <v/>
      </c>
      <c r="C130" s="61" t="str">
        <f t="shared" si="5"/>
        <v/>
      </c>
      <c r="D130" s="56">
        <v>119</v>
      </c>
      <c r="E130" s="56"/>
      <c r="F130" s="56"/>
      <c r="G130" s="57"/>
      <c r="H130" s="57"/>
      <c r="I130" s="57"/>
      <c r="J130" s="57"/>
      <c r="K130" s="57"/>
      <c r="L130" s="57"/>
      <c r="M130" s="57"/>
      <c r="N130" s="300"/>
      <c r="O130" s="58"/>
      <c r="P130" s="300"/>
      <c r="Q130" s="300"/>
      <c r="R130" s="294"/>
      <c r="S130" s="46"/>
      <c r="T130" s="46"/>
      <c r="U130" s="46"/>
      <c r="V130" s="308"/>
      <c r="W130" s="308"/>
      <c r="X130" s="60"/>
    </row>
    <row r="131" spans="1:24">
      <c r="A131" s="61" t="str">
        <f t="shared" si="3"/>
        <v/>
      </c>
      <c r="B131" s="61" t="str">
        <f t="shared" si="4"/>
        <v/>
      </c>
      <c r="C131" s="61" t="str">
        <f t="shared" si="5"/>
        <v/>
      </c>
      <c r="D131" s="56">
        <v>120</v>
      </c>
      <c r="E131" s="56"/>
      <c r="F131" s="56"/>
      <c r="G131" s="57"/>
      <c r="H131" s="57"/>
      <c r="I131" s="57"/>
      <c r="J131" s="57"/>
      <c r="K131" s="57"/>
      <c r="L131" s="57"/>
      <c r="M131" s="57"/>
      <c r="N131" s="300"/>
      <c r="O131" s="58"/>
      <c r="P131" s="300"/>
      <c r="Q131" s="300"/>
      <c r="R131" s="294"/>
      <c r="S131" s="46"/>
      <c r="T131" s="46"/>
      <c r="U131" s="46"/>
      <c r="V131" s="308"/>
      <c r="W131" s="308"/>
      <c r="X131" s="60"/>
    </row>
    <row r="132" spans="1:24">
      <c r="A132" s="61" t="str">
        <f t="shared" si="3"/>
        <v/>
      </c>
      <c r="B132" s="61" t="str">
        <f t="shared" si="4"/>
        <v/>
      </c>
      <c r="C132" s="61" t="str">
        <f t="shared" si="5"/>
        <v/>
      </c>
      <c r="D132" s="56">
        <v>121</v>
      </c>
      <c r="E132" s="56"/>
      <c r="F132" s="56"/>
      <c r="G132" s="57"/>
      <c r="H132" s="57"/>
      <c r="I132" s="57"/>
      <c r="J132" s="57"/>
      <c r="K132" s="57"/>
      <c r="L132" s="57"/>
      <c r="M132" s="57"/>
      <c r="N132" s="300"/>
      <c r="O132" s="58"/>
      <c r="P132" s="300"/>
      <c r="Q132" s="300"/>
      <c r="R132" s="294"/>
      <c r="S132" s="46"/>
      <c r="T132" s="46"/>
      <c r="U132" s="46"/>
      <c r="V132" s="308"/>
      <c r="W132" s="308"/>
      <c r="X132" s="60"/>
    </row>
    <row r="133" spans="1:24">
      <c r="A133" s="61" t="str">
        <f t="shared" si="3"/>
        <v/>
      </c>
      <c r="B133" s="61" t="str">
        <f t="shared" si="4"/>
        <v/>
      </c>
      <c r="C133" s="61" t="str">
        <f t="shared" si="5"/>
        <v/>
      </c>
      <c r="D133" s="56">
        <v>122</v>
      </c>
      <c r="E133" s="56"/>
      <c r="F133" s="56"/>
      <c r="G133" s="57"/>
      <c r="H133" s="57"/>
      <c r="I133" s="57"/>
      <c r="J133" s="57"/>
      <c r="K133" s="57"/>
      <c r="L133" s="57"/>
      <c r="M133" s="57"/>
      <c r="N133" s="300"/>
      <c r="O133" s="58"/>
      <c r="P133" s="300"/>
      <c r="Q133" s="300"/>
      <c r="R133" s="294"/>
      <c r="S133" s="46"/>
      <c r="T133" s="46"/>
      <c r="U133" s="46"/>
      <c r="V133" s="308"/>
      <c r="W133" s="308"/>
      <c r="X133" s="60"/>
    </row>
    <row r="134" spans="1:24">
      <c r="A134" s="61" t="str">
        <f t="shared" si="3"/>
        <v/>
      </c>
      <c r="B134" s="61" t="str">
        <f t="shared" si="4"/>
        <v/>
      </c>
      <c r="C134" s="61" t="str">
        <f t="shared" si="5"/>
        <v/>
      </c>
      <c r="D134" s="56">
        <v>123</v>
      </c>
      <c r="E134" s="56"/>
      <c r="F134" s="56"/>
      <c r="G134" s="57"/>
      <c r="H134" s="57"/>
      <c r="I134" s="57"/>
      <c r="J134" s="57"/>
      <c r="K134" s="57"/>
      <c r="L134" s="57"/>
      <c r="M134" s="57"/>
      <c r="N134" s="300"/>
      <c r="O134" s="58"/>
      <c r="P134" s="300"/>
      <c r="Q134" s="300"/>
      <c r="R134" s="294"/>
      <c r="S134" s="46"/>
      <c r="T134" s="46"/>
      <c r="U134" s="46"/>
      <c r="V134" s="308"/>
      <c r="W134" s="308"/>
      <c r="X134" s="60"/>
    </row>
    <row r="135" spans="1:24">
      <c r="A135" s="61" t="str">
        <f t="shared" si="3"/>
        <v/>
      </c>
      <c r="B135" s="61" t="str">
        <f t="shared" si="4"/>
        <v/>
      </c>
      <c r="C135" s="61" t="str">
        <f t="shared" si="5"/>
        <v/>
      </c>
      <c r="D135" s="56">
        <v>124</v>
      </c>
      <c r="E135" s="56"/>
      <c r="F135" s="56"/>
      <c r="G135" s="57"/>
      <c r="H135" s="57"/>
      <c r="I135" s="57"/>
      <c r="J135" s="57"/>
      <c r="K135" s="57"/>
      <c r="L135" s="57"/>
      <c r="M135" s="57"/>
      <c r="N135" s="300"/>
      <c r="O135" s="58"/>
      <c r="P135" s="300"/>
      <c r="Q135" s="300"/>
      <c r="R135" s="294"/>
      <c r="S135" s="46"/>
      <c r="T135" s="46"/>
      <c r="U135" s="46"/>
      <c r="V135" s="308"/>
      <c r="W135" s="308"/>
      <c r="X135" s="60"/>
    </row>
    <row r="136" spans="1:24">
      <c r="A136" s="61" t="str">
        <f t="shared" si="3"/>
        <v/>
      </c>
      <c r="B136" s="61" t="str">
        <f t="shared" si="4"/>
        <v/>
      </c>
      <c r="C136" s="61" t="str">
        <f t="shared" si="5"/>
        <v/>
      </c>
      <c r="D136" s="56">
        <v>125</v>
      </c>
      <c r="E136" s="56"/>
      <c r="F136" s="56"/>
      <c r="G136" s="57"/>
      <c r="H136" s="57"/>
      <c r="I136" s="57"/>
      <c r="J136" s="57"/>
      <c r="K136" s="57"/>
      <c r="L136" s="57"/>
      <c r="M136" s="57"/>
      <c r="N136" s="300"/>
      <c r="O136" s="58"/>
      <c r="P136" s="300"/>
      <c r="Q136" s="300"/>
      <c r="R136" s="294"/>
      <c r="S136" s="46"/>
      <c r="T136" s="46"/>
      <c r="U136" s="46"/>
      <c r="V136" s="308"/>
      <c r="W136" s="308"/>
      <c r="X136" s="60"/>
    </row>
    <row r="137" spans="1:24">
      <c r="A137" s="61" t="str">
        <f t="shared" si="3"/>
        <v/>
      </c>
      <c r="B137" s="61" t="str">
        <f t="shared" si="4"/>
        <v/>
      </c>
      <c r="C137" s="61" t="str">
        <f t="shared" si="5"/>
        <v/>
      </c>
      <c r="D137" s="56">
        <v>126</v>
      </c>
      <c r="E137" s="56"/>
      <c r="F137" s="56"/>
      <c r="G137" s="57"/>
      <c r="H137" s="57"/>
      <c r="I137" s="57"/>
      <c r="J137" s="57"/>
      <c r="K137" s="57"/>
      <c r="L137" s="57"/>
      <c r="M137" s="57"/>
      <c r="N137" s="300"/>
      <c r="O137" s="58"/>
      <c r="P137" s="300"/>
      <c r="Q137" s="300"/>
      <c r="R137" s="294"/>
      <c r="S137" s="46"/>
      <c r="T137" s="46"/>
      <c r="U137" s="46"/>
      <c r="V137" s="308"/>
      <c r="W137" s="308"/>
      <c r="X137" s="60"/>
    </row>
    <row r="138" spans="1:24">
      <c r="A138" s="61" t="str">
        <f t="shared" si="3"/>
        <v/>
      </c>
      <c r="B138" s="61" t="str">
        <f t="shared" si="4"/>
        <v/>
      </c>
      <c r="C138" s="61" t="str">
        <f t="shared" si="5"/>
        <v/>
      </c>
      <c r="D138" s="56">
        <v>127</v>
      </c>
      <c r="E138" s="56"/>
      <c r="F138" s="56"/>
      <c r="G138" s="57"/>
      <c r="H138" s="57"/>
      <c r="I138" s="57"/>
      <c r="J138" s="57"/>
      <c r="K138" s="57"/>
      <c r="L138" s="57"/>
      <c r="M138" s="57"/>
      <c r="N138" s="300"/>
      <c r="O138" s="58"/>
      <c r="P138" s="300"/>
      <c r="Q138" s="300"/>
      <c r="R138" s="294"/>
      <c r="S138" s="46"/>
      <c r="T138" s="46"/>
      <c r="U138" s="46"/>
      <c r="V138" s="308"/>
      <c r="W138" s="308"/>
      <c r="X138" s="60"/>
    </row>
    <row r="139" spans="1:24">
      <c r="A139" s="61" t="str">
        <f t="shared" si="3"/>
        <v/>
      </c>
      <c r="B139" s="61" t="str">
        <f t="shared" si="4"/>
        <v/>
      </c>
      <c r="C139" s="61" t="str">
        <f t="shared" si="5"/>
        <v/>
      </c>
      <c r="D139" s="56">
        <v>128</v>
      </c>
      <c r="E139" s="56"/>
      <c r="F139" s="56"/>
      <c r="G139" s="57"/>
      <c r="H139" s="57"/>
      <c r="I139" s="57"/>
      <c r="J139" s="57"/>
      <c r="K139" s="57"/>
      <c r="L139" s="57"/>
      <c r="M139" s="57"/>
      <c r="N139" s="300"/>
      <c r="O139" s="58"/>
      <c r="P139" s="300"/>
      <c r="Q139" s="300"/>
      <c r="R139" s="294"/>
      <c r="S139" s="46"/>
      <c r="T139" s="46"/>
      <c r="U139" s="46"/>
      <c r="V139" s="308"/>
      <c r="W139" s="308"/>
      <c r="X139" s="60"/>
    </row>
    <row r="140" spans="1:24">
      <c r="A140" s="61" t="str">
        <f t="shared" si="3"/>
        <v/>
      </c>
      <c r="B140" s="61" t="str">
        <f t="shared" si="4"/>
        <v/>
      </c>
      <c r="C140" s="61" t="str">
        <f t="shared" si="5"/>
        <v/>
      </c>
      <c r="D140" s="56">
        <v>129</v>
      </c>
      <c r="E140" s="56"/>
      <c r="F140" s="56"/>
      <c r="G140" s="57"/>
      <c r="H140" s="57"/>
      <c r="I140" s="57"/>
      <c r="J140" s="57"/>
      <c r="K140" s="57"/>
      <c r="L140" s="57"/>
      <c r="M140" s="57"/>
      <c r="N140" s="300"/>
      <c r="O140" s="58"/>
      <c r="P140" s="300"/>
      <c r="Q140" s="300"/>
      <c r="R140" s="294"/>
      <c r="S140" s="46"/>
      <c r="T140" s="46"/>
      <c r="U140" s="46"/>
      <c r="V140" s="308"/>
      <c r="W140" s="308"/>
      <c r="X140" s="60"/>
    </row>
    <row r="141" spans="1:24">
      <c r="A141" s="61" t="str">
        <f t="shared" si="3"/>
        <v/>
      </c>
      <c r="B141" s="61" t="str">
        <f t="shared" si="4"/>
        <v/>
      </c>
      <c r="C141" s="61" t="str">
        <f t="shared" si="5"/>
        <v/>
      </c>
      <c r="D141" s="56">
        <v>130</v>
      </c>
      <c r="E141" s="56"/>
      <c r="F141" s="56"/>
      <c r="G141" s="57"/>
      <c r="H141" s="57"/>
      <c r="I141" s="57"/>
      <c r="J141" s="57"/>
      <c r="K141" s="57"/>
      <c r="L141" s="57"/>
      <c r="M141" s="57"/>
      <c r="N141" s="300"/>
      <c r="O141" s="58"/>
      <c r="P141" s="300"/>
      <c r="Q141" s="300"/>
      <c r="R141" s="294"/>
      <c r="S141" s="46"/>
      <c r="T141" s="46"/>
      <c r="U141" s="46"/>
      <c r="V141" s="308"/>
      <c r="W141" s="308"/>
      <c r="X141" s="60"/>
    </row>
    <row r="142" spans="1:24">
      <c r="A142" s="61" t="str">
        <f t="shared" ref="A142:A205" si="6">IF(ISBLANK(E142),"",dfName)</f>
        <v/>
      </c>
      <c r="B142" s="61" t="str">
        <f t="shared" ref="B142:B205" si="7">IF(ISBLANK(E142),"",dfRG)</f>
        <v/>
      </c>
      <c r="C142" s="61" t="str">
        <f t="shared" ref="C142:C205" si="8">IF(ISBLANK(E142),"",EndDate)</f>
        <v/>
      </c>
      <c r="D142" s="56">
        <v>131</v>
      </c>
      <c r="E142" s="56"/>
      <c r="F142" s="56"/>
      <c r="G142" s="57"/>
      <c r="H142" s="57"/>
      <c r="I142" s="57"/>
      <c r="J142" s="57"/>
      <c r="K142" s="57"/>
      <c r="L142" s="57"/>
      <c r="M142" s="57"/>
      <c r="N142" s="300"/>
      <c r="O142" s="58"/>
      <c r="P142" s="300"/>
      <c r="Q142" s="300"/>
      <c r="R142" s="294"/>
      <c r="S142" s="46"/>
      <c r="T142" s="46"/>
      <c r="U142" s="46"/>
      <c r="V142" s="308"/>
      <c r="W142" s="308"/>
      <c r="X142" s="60"/>
    </row>
    <row r="143" spans="1:24">
      <c r="A143" s="61" t="str">
        <f t="shared" si="6"/>
        <v/>
      </c>
      <c r="B143" s="61" t="str">
        <f t="shared" si="7"/>
        <v/>
      </c>
      <c r="C143" s="61" t="str">
        <f t="shared" si="8"/>
        <v/>
      </c>
      <c r="D143" s="56">
        <v>132</v>
      </c>
      <c r="E143" s="56"/>
      <c r="F143" s="56"/>
      <c r="G143" s="57"/>
      <c r="H143" s="57"/>
      <c r="I143" s="57"/>
      <c r="J143" s="57"/>
      <c r="K143" s="57"/>
      <c r="L143" s="57"/>
      <c r="M143" s="57"/>
      <c r="N143" s="300"/>
      <c r="O143" s="58"/>
      <c r="P143" s="300"/>
      <c r="Q143" s="300"/>
      <c r="R143" s="294"/>
      <c r="S143" s="46"/>
      <c r="T143" s="46"/>
      <c r="U143" s="46"/>
      <c r="V143" s="308"/>
      <c r="W143" s="308"/>
      <c r="X143" s="60"/>
    </row>
    <row r="144" spans="1:24">
      <c r="A144" s="61" t="str">
        <f t="shared" si="6"/>
        <v/>
      </c>
      <c r="B144" s="61" t="str">
        <f t="shared" si="7"/>
        <v/>
      </c>
      <c r="C144" s="61" t="str">
        <f t="shared" si="8"/>
        <v/>
      </c>
      <c r="D144" s="56">
        <v>133</v>
      </c>
      <c r="E144" s="56"/>
      <c r="F144" s="56"/>
      <c r="G144" s="57"/>
      <c r="H144" s="57"/>
      <c r="I144" s="57"/>
      <c r="J144" s="57"/>
      <c r="K144" s="57"/>
      <c r="L144" s="57"/>
      <c r="M144" s="57"/>
      <c r="N144" s="300"/>
      <c r="O144" s="58"/>
      <c r="P144" s="300"/>
      <c r="Q144" s="300"/>
      <c r="R144" s="294"/>
      <c r="S144" s="46"/>
      <c r="T144" s="46"/>
      <c r="U144" s="46"/>
      <c r="V144" s="308"/>
      <c r="W144" s="308"/>
      <c r="X144" s="60"/>
    </row>
    <row r="145" spans="1:24">
      <c r="A145" s="61" t="str">
        <f t="shared" si="6"/>
        <v/>
      </c>
      <c r="B145" s="61" t="str">
        <f t="shared" si="7"/>
        <v/>
      </c>
      <c r="C145" s="61" t="str">
        <f t="shared" si="8"/>
        <v/>
      </c>
      <c r="D145" s="56">
        <v>134</v>
      </c>
      <c r="E145" s="56"/>
      <c r="F145" s="56"/>
      <c r="G145" s="57"/>
      <c r="H145" s="57"/>
      <c r="I145" s="57"/>
      <c r="J145" s="57"/>
      <c r="K145" s="57"/>
      <c r="L145" s="57"/>
      <c r="M145" s="57"/>
      <c r="N145" s="300"/>
      <c r="O145" s="58"/>
      <c r="P145" s="300"/>
      <c r="Q145" s="300"/>
      <c r="R145" s="294"/>
      <c r="S145" s="46"/>
      <c r="T145" s="46"/>
      <c r="U145" s="46"/>
      <c r="V145" s="308"/>
      <c r="W145" s="308"/>
      <c r="X145" s="60"/>
    </row>
    <row r="146" spans="1:24">
      <c r="A146" s="61" t="str">
        <f t="shared" si="6"/>
        <v/>
      </c>
      <c r="B146" s="61" t="str">
        <f t="shared" si="7"/>
        <v/>
      </c>
      <c r="C146" s="61" t="str">
        <f t="shared" si="8"/>
        <v/>
      </c>
      <c r="D146" s="56">
        <v>135</v>
      </c>
      <c r="E146" s="56"/>
      <c r="F146" s="56"/>
      <c r="G146" s="57"/>
      <c r="H146" s="57"/>
      <c r="I146" s="57"/>
      <c r="J146" s="57"/>
      <c r="K146" s="57"/>
      <c r="L146" s="57"/>
      <c r="M146" s="57"/>
      <c r="N146" s="300"/>
      <c r="O146" s="58"/>
      <c r="P146" s="300"/>
      <c r="Q146" s="300"/>
      <c r="R146" s="294"/>
      <c r="S146" s="46"/>
      <c r="T146" s="46"/>
      <c r="U146" s="46"/>
      <c r="V146" s="308"/>
      <c r="W146" s="308"/>
      <c r="X146" s="60"/>
    </row>
    <row r="147" spans="1:24">
      <c r="A147" s="61" t="str">
        <f t="shared" si="6"/>
        <v/>
      </c>
      <c r="B147" s="61" t="str">
        <f t="shared" si="7"/>
        <v/>
      </c>
      <c r="C147" s="61" t="str">
        <f t="shared" si="8"/>
        <v/>
      </c>
      <c r="D147" s="56">
        <v>136</v>
      </c>
      <c r="E147" s="56"/>
      <c r="F147" s="56"/>
      <c r="G147" s="57"/>
      <c r="H147" s="57"/>
      <c r="I147" s="57"/>
      <c r="J147" s="57"/>
      <c r="K147" s="57"/>
      <c r="L147" s="57"/>
      <c r="M147" s="57"/>
      <c r="N147" s="300"/>
      <c r="O147" s="58"/>
      <c r="P147" s="300"/>
      <c r="Q147" s="300"/>
      <c r="R147" s="294"/>
      <c r="S147" s="46"/>
      <c r="T147" s="46"/>
      <c r="U147" s="46"/>
      <c r="V147" s="308"/>
      <c r="W147" s="308"/>
      <c r="X147" s="60"/>
    </row>
    <row r="148" spans="1:24">
      <c r="A148" s="61" t="str">
        <f t="shared" si="6"/>
        <v/>
      </c>
      <c r="B148" s="61" t="str">
        <f t="shared" si="7"/>
        <v/>
      </c>
      <c r="C148" s="61" t="str">
        <f t="shared" si="8"/>
        <v/>
      </c>
      <c r="D148" s="56">
        <v>137</v>
      </c>
      <c r="E148" s="56"/>
      <c r="F148" s="56"/>
      <c r="G148" s="57"/>
      <c r="H148" s="57"/>
      <c r="I148" s="57"/>
      <c r="J148" s="57"/>
      <c r="K148" s="57"/>
      <c r="L148" s="57"/>
      <c r="M148" s="57"/>
      <c r="N148" s="300"/>
      <c r="O148" s="58"/>
      <c r="P148" s="300"/>
      <c r="Q148" s="300"/>
      <c r="R148" s="294"/>
      <c r="S148" s="46"/>
      <c r="T148" s="46"/>
      <c r="U148" s="46"/>
      <c r="V148" s="308"/>
      <c r="W148" s="308"/>
      <c r="X148" s="60"/>
    </row>
    <row r="149" spans="1:24">
      <c r="A149" s="61" t="str">
        <f t="shared" si="6"/>
        <v/>
      </c>
      <c r="B149" s="61" t="str">
        <f t="shared" si="7"/>
        <v/>
      </c>
      <c r="C149" s="61" t="str">
        <f t="shared" si="8"/>
        <v/>
      </c>
      <c r="D149" s="56">
        <v>138</v>
      </c>
      <c r="E149" s="56"/>
      <c r="F149" s="56"/>
      <c r="G149" s="57"/>
      <c r="H149" s="57"/>
      <c r="I149" s="57"/>
      <c r="J149" s="57"/>
      <c r="K149" s="57"/>
      <c r="L149" s="57"/>
      <c r="M149" s="57"/>
      <c r="N149" s="300"/>
      <c r="O149" s="58"/>
      <c r="P149" s="300"/>
      <c r="Q149" s="300"/>
      <c r="R149" s="294"/>
      <c r="S149" s="46"/>
      <c r="T149" s="46"/>
      <c r="U149" s="46"/>
      <c r="V149" s="308"/>
      <c r="W149" s="308"/>
      <c r="X149" s="60"/>
    </row>
    <row r="150" spans="1:24">
      <c r="A150" s="61" t="str">
        <f t="shared" si="6"/>
        <v/>
      </c>
      <c r="B150" s="61" t="str">
        <f t="shared" si="7"/>
        <v/>
      </c>
      <c r="C150" s="61" t="str">
        <f t="shared" si="8"/>
        <v/>
      </c>
      <c r="D150" s="56">
        <v>139</v>
      </c>
      <c r="E150" s="56"/>
      <c r="F150" s="56"/>
      <c r="G150" s="57"/>
      <c r="H150" s="57"/>
      <c r="I150" s="57"/>
      <c r="J150" s="57"/>
      <c r="K150" s="57"/>
      <c r="L150" s="57"/>
      <c r="M150" s="57"/>
      <c r="N150" s="300"/>
      <c r="O150" s="58"/>
      <c r="P150" s="300"/>
      <c r="Q150" s="300"/>
      <c r="R150" s="294"/>
      <c r="S150" s="46"/>
      <c r="T150" s="46"/>
      <c r="U150" s="46"/>
      <c r="V150" s="308"/>
      <c r="W150" s="308"/>
      <c r="X150" s="60"/>
    </row>
    <row r="151" spans="1:24">
      <c r="A151" s="61" t="str">
        <f t="shared" si="6"/>
        <v/>
      </c>
      <c r="B151" s="61" t="str">
        <f t="shared" si="7"/>
        <v/>
      </c>
      <c r="C151" s="61" t="str">
        <f t="shared" si="8"/>
        <v/>
      </c>
      <c r="D151" s="56">
        <v>140</v>
      </c>
      <c r="E151" s="56"/>
      <c r="F151" s="56"/>
      <c r="G151" s="57"/>
      <c r="H151" s="57"/>
      <c r="I151" s="57"/>
      <c r="J151" s="57"/>
      <c r="K151" s="57"/>
      <c r="L151" s="57"/>
      <c r="M151" s="57"/>
      <c r="N151" s="300"/>
      <c r="O151" s="58"/>
      <c r="P151" s="300"/>
      <c r="Q151" s="300"/>
      <c r="R151" s="294"/>
      <c r="S151" s="46"/>
      <c r="T151" s="46"/>
      <c r="U151" s="46"/>
      <c r="V151" s="308"/>
      <c r="W151" s="308"/>
      <c r="X151" s="60"/>
    </row>
    <row r="152" spans="1:24">
      <c r="A152" s="61" t="str">
        <f t="shared" si="6"/>
        <v/>
      </c>
      <c r="B152" s="61" t="str">
        <f t="shared" si="7"/>
        <v/>
      </c>
      <c r="C152" s="61" t="str">
        <f t="shared" si="8"/>
        <v/>
      </c>
      <c r="D152" s="56">
        <v>141</v>
      </c>
      <c r="E152" s="56"/>
      <c r="F152" s="56"/>
      <c r="G152" s="57"/>
      <c r="H152" s="57"/>
      <c r="I152" s="57"/>
      <c r="J152" s="57"/>
      <c r="K152" s="57"/>
      <c r="L152" s="57"/>
      <c r="M152" s="57"/>
      <c r="N152" s="300"/>
      <c r="O152" s="58"/>
      <c r="P152" s="300"/>
      <c r="Q152" s="300"/>
      <c r="R152" s="294"/>
      <c r="S152" s="46"/>
      <c r="T152" s="46"/>
      <c r="U152" s="46"/>
      <c r="V152" s="308"/>
      <c r="W152" s="308"/>
      <c r="X152" s="60"/>
    </row>
    <row r="153" spans="1:24">
      <c r="A153" s="61" t="str">
        <f t="shared" si="6"/>
        <v/>
      </c>
      <c r="B153" s="61" t="str">
        <f t="shared" si="7"/>
        <v/>
      </c>
      <c r="C153" s="61" t="str">
        <f t="shared" si="8"/>
        <v/>
      </c>
      <c r="D153" s="56">
        <v>142</v>
      </c>
      <c r="E153" s="56"/>
      <c r="F153" s="56"/>
      <c r="G153" s="57"/>
      <c r="H153" s="57"/>
      <c r="I153" s="57"/>
      <c r="J153" s="57"/>
      <c r="K153" s="57"/>
      <c r="L153" s="57"/>
      <c r="M153" s="57"/>
      <c r="N153" s="300"/>
      <c r="O153" s="58"/>
      <c r="P153" s="300"/>
      <c r="Q153" s="300"/>
      <c r="R153" s="294"/>
      <c r="S153" s="46"/>
      <c r="T153" s="46"/>
      <c r="U153" s="46"/>
      <c r="V153" s="308"/>
      <c r="W153" s="308"/>
      <c r="X153" s="60"/>
    </row>
    <row r="154" spans="1:24">
      <c r="A154" s="61" t="str">
        <f t="shared" si="6"/>
        <v/>
      </c>
      <c r="B154" s="61" t="str">
        <f t="shared" si="7"/>
        <v/>
      </c>
      <c r="C154" s="61" t="str">
        <f t="shared" si="8"/>
        <v/>
      </c>
      <c r="D154" s="56">
        <v>143</v>
      </c>
      <c r="E154" s="56"/>
      <c r="F154" s="56"/>
      <c r="G154" s="57"/>
      <c r="H154" s="57"/>
      <c r="I154" s="57"/>
      <c r="J154" s="57"/>
      <c r="K154" s="57"/>
      <c r="L154" s="57"/>
      <c r="M154" s="57"/>
      <c r="N154" s="300"/>
      <c r="O154" s="58"/>
      <c r="P154" s="300"/>
      <c r="Q154" s="300"/>
      <c r="R154" s="294"/>
      <c r="S154" s="46"/>
      <c r="T154" s="46"/>
      <c r="U154" s="46"/>
      <c r="V154" s="308"/>
      <c r="W154" s="308"/>
      <c r="X154" s="60"/>
    </row>
    <row r="155" spans="1:24">
      <c r="A155" s="61" t="str">
        <f t="shared" si="6"/>
        <v/>
      </c>
      <c r="B155" s="61" t="str">
        <f t="shared" si="7"/>
        <v/>
      </c>
      <c r="C155" s="61" t="str">
        <f t="shared" si="8"/>
        <v/>
      </c>
      <c r="D155" s="56">
        <v>144</v>
      </c>
      <c r="E155" s="56"/>
      <c r="F155" s="56"/>
      <c r="G155" s="57"/>
      <c r="H155" s="57"/>
      <c r="I155" s="57"/>
      <c r="J155" s="57"/>
      <c r="K155" s="57"/>
      <c r="L155" s="57"/>
      <c r="M155" s="57"/>
      <c r="N155" s="300"/>
      <c r="O155" s="58"/>
      <c r="P155" s="300"/>
      <c r="Q155" s="300"/>
      <c r="R155" s="294"/>
      <c r="S155" s="46"/>
      <c r="T155" s="46"/>
      <c r="U155" s="46"/>
      <c r="V155" s="308"/>
      <c r="W155" s="308"/>
      <c r="X155" s="60"/>
    </row>
    <row r="156" spans="1:24">
      <c r="A156" s="61" t="str">
        <f t="shared" si="6"/>
        <v/>
      </c>
      <c r="B156" s="61" t="str">
        <f t="shared" si="7"/>
        <v/>
      </c>
      <c r="C156" s="61" t="str">
        <f t="shared" si="8"/>
        <v/>
      </c>
      <c r="D156" s="56">
        <v>145</v>
      </c>
      <c r="E156" s="56"/>
      <c r="F156" s="56"/>
      <c r="G156" s="57"/>
      <c r="H156" s="57"/>
      <c r="I156" s="57"/>
      <c r="J156" s="57"/>
      <c r="K156" s="57"/>
      <c r="L156" s="57"/>
      <c r="M156" s="57"/>
      <c r="N156" s="300"/>
      <c r="O156" s="58"/>
      <c r="P156" s="300"/>
      <c r="Q156" s="300"/>
      <c r="R156" s="294"/>
      <c r="S156" s="46"/>
      <c r="T156" s="46"/>
      <c r="U156" s="46"/>
      <c r="V156" s="308"/>
      <c r="W156" s="308"/>
      <c r="X156" s="60"/>
    </row>
    <row r="157" spans="1:24">
      <c r="A157" s="61" t="str">
        <f t="shared" si="6"/>
        <v/>
      </c>
      <c r="B157" s="61" t="str">
        <f t="shared" si="7"/>
        <v/>
      </c>
      <c r="C157" s="61" t="str">
        <f t="shared" si="8"/>
        <v/>
      </c>
      <c r="D157" s="56">
        <v>146</v>
      </c>
      <c r="E157" s="56"/>
      <c r="F157" s="56"/>
      <c r="G157" s="57"/>
      <c r="H157" s="57"/>
      <c r="I157" s="57"/>
      <c r="J157" s="57"/>
      <c r="K157" s="57"/>
      <c r="L157" s="57"/>
      <c r="M157" s="57"/>
      <c r="N157" s="300"/>
      <c r="O157" s="58"/>
      <c r="P157" s="300"/>
      <c r="Q157" s="300"/>
      <c r="R157" s="294"/>
      <c r="S157" s="46"/>
      <c r="T157" s="46"/>
      <c r="U157" s="46"/>
      <c r="V157" s="308"/>
      <c r="W157" s="308"/>
      <c r="X157" s="60"/>
    </row>
    <row r="158" spans="1:24">
      <c r="A158" s="61" t="str">
        <f t="shared" si="6"/>
        <v/>
      </c>
      <c r="B158" s="61" t="str">
        <f t="shared" si="7"/>
        <v/>
      </c>
      <c r="C158" s="61" t="str">
        <f t="shared" si="8"/>
        <v/>
      </c>
      <c r="D158" s="56">
        <v>147</v>
      </c>
      <c r="E158" s="56"/>
      <c r="F158" s="56"/>
      <c r="G158" s="57"/>
      <c r="H158" s="57"/>
      <c r="I158" s="57"/>
      <c r="J158" s="57"/>
      <c r="K158" s="57"/>
      <c r="L158" s="57"/>
      <c r="M158" s="57"/>
      <c r="N158" s="300"/>
      <c r="O158" s="58"/>
      <c r="P158" s="300"/>
      <c r="Q158" s="300"/>
      <c r="R158" s="294"/>
      <c r="S158" s="46"/>
      <c r="T158" s="46"/>
      <c r="U158" s="46"/>
      <c r="V158" s="308"/>
      <c r="W158" s="308"/>
      <c r="X158" s="60"/>
    </row>
    <row r="159" spans="1:24">
      <c r="A159" s="61" t="str">
        <f t="shared" si="6"/>
        <v/>
      </c>
      <c r="B159" s="61" t="str">
        <f t="shared" si="7"/>
        <v/>
      </c>
      <c r="C159" s="61" t="str">
        <f t="shared" si="8"/>
        <v/>
      </c>
      <c r="D159" s="56">
        <v>148</v>
      </c>
      <c r="E159" s="56"/>
      <c r="F159" s="56"/>
      <c r="G159" s="57"/>
      <c r="H159" s="57"/>
      <c r="I159" s="57"/>
      <c r="J159" s="57"/>
      <c r="K159" s="57"/>
      <c r="L159" s="57"/>
      <c r="M159" s="57"/>
      <c r="N159" s="300"/>
      <c r="O159" s="58"/>
      <c r="P159" s="300"/>
      <c r="Q159" s="300"/>
      <c r="R159" s="294"/>
      <c r="S159" s="46"/>
      <c r="T159" s="46"/>
      <c r="U159" s="46"/>
      <c r="V159" s="308"/>
      <c r="W159" s="308"/>
      <c r="X159" s="60"/>
    </row>
    <row r="160" spans="1:24">
      <c r="A160" s="61" t="str">
        <f t="shared" si="6"/>
        <v/>
      </c>
      <c r="B160" s="61" t="str">
        <f t="shared" si="7"/>
        <v/>
      </c>
      <c r="C160" s="61" t="str">
        <f t="shared" si="8"/>
        <v/>
      </c>
      <c r="D160" s="56">
        <v>149</v>
      </c>
      <c r="E160" s="56"/>
      <c r="F160" s="56"/>
      <c r="G160" s="57"/>
      <c r="H160" s="57"/>
      <c r="I160" s="57"/>
      <c r="J160" s="57"/>
      <c r="K160" s="57"/>
      <c r="L160" s="57"/>
      <c r="M160" s="57"/>
      <c r="N160" s="300"/>
      <c r="O160" s="58"/>
      <c r="P160" s="300"/>
      <c r="Q160" s="300"/>
      <c r="R160" s="294"/>
      <c r="S160" s="46"/>
      <c r="T160" s="46"/>
      <c r="U160" s="46"/>
      <c r="V160" s="308"/>
      <c r="W160" s="308"/>
      <c r="X160" s="60"/>
    </row>
    <row r="161" spans="1:24">
      <c r="A161" s="61" t="str">
        <f t="shared" si="6"/>
        <v/>
      </c>
      <c r="B161" s="61" t="str">
        <f t="shared" si="7"/>
        <v/>
      </c>
      <c r="C161" s="61" t="str">
        <f t="shared" si="8"/>
        <v/>
      </c>
      <c r="D161" s="56">
        <v>150</v>
      </c>
      <c r="E161" s="56"/>
      <c r="F161" s="56"/>
      <c r="G161" s="57"/>
      <c r="H161" s="57"/>
      <c r="I161" s="57"/>
      <c r="J161" s="57"/>
      <c r="K161" s="57"/>
      <c r="L161" s="57"/>
      <c r="M161" s="57"/>
      <c r="N161" s="300"/>
      <c r="O161" s="58"/>
      <c r="P161" s="300"/>
      <c r="Q161" s="300"/>
      <c r="R161" s="294"/>
      <c r="S161" s="46"/>
      <c r="T161" s="46"/>
      <c r="U161" s="46"/>
      <c r="V161" s="308"/>
      <c r="W161" s="308"/>
      <c r="X161" s="60"/>
    </row>
    <row r="162" spans="1:24">
      <c r="A162" s="61" t="str">
        <f t="shared" si="6"/>
        <v/>
      </c>
      <c r="B162" s="61" t="str">
        <f t="shared" si="7"/>
        <v/>
      </c>
      <c r="C162" s="61" t="str">
        <f t="shared" si="8"/>
        <v/>
      </c>
      <c r="D162" s="56">
        <v>151</v>
      </c>
      <c r="E162" s="56"/>
      <c r="F162" s="56"/>
      <c r="G162" s="57"/>
      <c r="H162" s="57"/>
      <c r="I162" s="57"/>
      <c r="J162" s="57"/>
      <c r="K162" s="57"/>
      <c r="L162" s="57"/>
      <c r="M162" s="57"/>
      <c r="N162" s="300"/>
      <c r="O162" s="58"/>
      <c r="P162" s="300"/>
      <c r="Q162" s="300"/>
      <c r="R162" s="294"/>
      <c r="S162" s="46"/>
      <c r="T162" s="46"/>
      <c r="U162" s="46"/>
      <c r="V162" s="308"/>
      <c r="W162" s="308"/>
      <c r="X162" s="60"/>
    </row>
    <row r="163" spans="1:24">
      <c r="A163" s="61" t="str">
        <f t="shared" si="6"/>
        <v/>
      </c>
      <c r="B163" s="61" t="str">
        <f t="shared" si="7"/>
        <v/>
      </c>
      <c r="C163" s="61" t="str">
        <f t="shared" si="8"/>
        <v/>
      </c>
      <c r="D163" s="56">
        <v>152</v>
      </c>
      <c r="E163" s="56"/>
      <c r="F163" s="56"/>
      <c r="G163" s="57"/>
      <c r="H163" s="57"/>
      <c r="I163" s="57"/>
      <c r="J163" s="57"/>
      <c r="K163" s="57"/>
      <c r="L163" s="57"/>
      <c r="M163" s="57"/>
      <c r="N163" s="300"/>
      <c r="O163" s="58"/>
      <c r="P163" s="300"/>
      <c r="Q163" s="300"/>
      <c r="R163" s="294"/>
      <c r="S163" s="46"/>
      <c r="T163" s="46"/>
      <c r="U163" s="46"/>
      <c r="V163" s="308"/>
      <c r="W163" s="308"/>
      <c r="X163" s="60"/>
    </row>
    <row r="164" spans="1:24">
      <c r="A164" s="61" t="str">
        <f t="shared" si="6"/>
        <v/>
      </c>
      <c r="B164" s="61" t="str">
        <f t="shared" si="7"/>
        <v/>
      </c>
      <c r="C164" s="61" t="str">
        <f t="shared" si="8"/>
        <v/>
      </c>
      <c r="D164" s="56">
        <v>153</v>
      </c>
      <c r="E164" s="56"/>
      <c r="F164" s="56"/>
      <c r="G164" s="57"/>
      <c r="H164" s="57"/>
      <c r="I164" s="57"/>
      <c r="J164" s="57"/>
      <c r="K164" s="57"/>
      <c r="L164" s="57"/>
      <c r="M164" s="57"/>
      <c r="N164" s="300"/>
      <c r="O164" s="58"/>
      <c r="P164" s="300"/>
      <c r="Q164" s="300"/>
      <c r="R164" s="294"/>
      <c r="S164" s="46"/>
      <c r="T164" s="46"/>
      <c r="U164" s="46"/>
      <c r="V164" s="308"/>
      <c r="W164" s="308"/>
      <c r="X164" s="60"/>
    </row>
    <row r="165" spans="1:24">
      <c r="A165" s="61" t="str">
        <f t="shared" si="6"/>
        <v/>
      </c>
      <c r="B165" s="61" t="str">
        <f t="shared" si="7"/>
        <v/>
      </c>
      <c r="C165" s="61" t="str">
        <f t="shared" si="8"/>
        <v/>
      </c>
      <c r="D165" s="56">
        <v>154</v>
      </c>
      <c r="E165" s="56"/>
      <c r="F165" s="56"/>
      <c r="G165" s="57"/>
      <c r="H165" s="57"/>
      <c r="I165" s="57"/>
      <c r="J165" s="57"/>
      <c r="K165" s="57"/>
      <c r="L165" s="57"/>
      <c r="M165" s="57"/>
      <c r="N165" s="300"/>
      <c r="O165" s="58"/>
      <c r="P165" s="300"/>
      <c r="Q165" s="300"/>
      <c r="R165" s="294"/>
      <c r="S165" s="46"/>
      <c r="T165" s="46"/>
      <c r="U165" s="46"/>
      <c r="V165" s="308"/>
      <c r="W165" s="308"/>
      <c r="X165" s="60"/>
    </row>
    <row r="166" spans="1:24">
      <c r="A166" s="61" t="str">
        <f t="shared" si="6"/>
        <v/>
      </c>
      <c r="B166" s="61" t="str">
        <f t="shared" si="7"/>
        <v/>
      </c>
      <c r="C166" s="61" t="str">
        <f t="shared" si="8"/>
        <v/>
      </c>
      <c r="D166" s="56">
        <v>155</v>
      </c>
      <c r="E166" s="56"/>
      <c r="F166" s="56"/>
      <c r="G166" s="57"/>
      <c r="H166" s="57"/>
      <c r="I166" s="57"/>
      <c r="J166" s="57"/>
      <c r="K166" s="57"/>
      <c r="L166" s="57"/>
      <c r="M166" s="57"/>
      <c r="N166" s="300"/>
      <c r="O166" s="58"/>
      <c r="P166" s="300"/>
      <c r="Q166" s="300"/>
      <c r="R166" s="294"/>
      <c r="S166" s="46"/>
      <c r="T166" s="46"/>
      <c r="U166" s="46"/>
      <c r="V166" s="308"/>
      <c r="W166" s="308"/>
      <c r="X166" s="60"/>
    </row>
    <row r="167" spans="1:24">
      <c r="A167" s="61" t="str">
        <f t="shared" si="6"/>
        <v/>
      </c>
      <c r="B167" s="61" t="str">
        <f t="shared" si="7"/>
        <v/>
      </c>
      <c r="C167" s="61" t="str">
        <f t="shared" si="8"/>
        <v/>
      </c>
      <c r="D167" s="56">
        <v>156</v>
      </c>
      <c r="E167" s="56"/>
      <c r="F167" s="56"/>
      <c r="G167" s="57"/>
      <c r="H167" s="57"/>
      <c r="I167" s="57"/>
      <c r="J167" s="57"/>
      <c r="K167" s="57"/>
      <c r="L167" s="57"/>
      <c r="M167" s="57"/>
      <c r="N167" s="300"/>
      <c r="O167" s="58"/>
      <c r="P167" s="300"/>
      <c r="Q167" s="300"/>
      <c r="R167" s="294"/>
      <c r="S167" s="46"/>
      <c r="T167" s="46"/>
      <c r="U167" s="46"/>
      <c r="V167" s="308"/>
      <c r="W167" s="308"/>
      <c r="X167" s="60"/>
    </row>
    <row r="168" spans="1:24">
      <c r="A168" s="61" t="str">
        <f t="shared" si="6"/>
        <v/>
      </c>
      <c r="B168" s="61" t="str">
        <f t="shared" si="7"/>
        <v/>
      </c>
      <c r="C168" s="61" t="str">
        <f t="shared" si="8"/>
        <v/>
      </c>
      <c r="D168" s="56">
        <v>157</v>
      </c>
      <c r="E168" s="56"/>
      <c r="F168" s="56"/>
      <c r="G168" s="57"/>
      <c r="H168" s="57"/>
      <c r="I168" s="57"/>
      <c r="J168" s="57"/>
      <c r="K168" s="57"/>
      <c r="L168" s="57"/>
      <c r="M168" s="57"/>
      <c r="N168" s="300"/>
      <c r="O168" s="58"/>
      <c r="P168" s="300"/>
      <c r="Q168" s="300"/>
      <c r="R168" s="294"/>
      <c r="S168" s="46"/>
      <c r="T168" s="46"/>
      <c r="U168" s="46"/>
      <c r="V168" s="308"/>
      <c r="W168" s="308"/>
      <c r="X168" s="60"/>
    </row>
    <row r="169" spans="1:24">
      <c r="A169" s="61" t="str">
        <f t="shared" si="6"/>
        <v/>
      </c>
      <c r="B169" s="61" t="str">
        <f t="shared" si="7"/>
        <v/>
      </c>
      <c r="C169" s="61" t="str">
        <f t="shared" si="8"/>
        <v/>
      </c>
      <c r="D169" s="56">
        <v>158</v>
      </c>
      <c r="E169" s="56"/>
      <c r="F169" s="56"/>
      <c r="G169" s="57"/>
      <c r="H169" s="57"/>
      <c r="I169" s="57"/>
      <c r="J169" s="57"/>
      <c r="K169" s="57"/>
      <c r="L169" s="57"/>
      <c r="M169" s="57"/>
      <c r="N169" s="300"/>
      <c r="O169" s="58"/>
      <c r="P169" s="300"/>
      <c r="Q169" s="300"/>
      <c r="R169" s="294"/>
      <c r="S169" s="46"/>
      <c r="T169" s="46"/>
      <c r="U169" s="46"/>
      <c r="V169" s="308"/>
      <c r="W169" s="308"/>
      <c r="X169" s="60"/>
    </row>
    <row r="170" spans="1:24">
      <c r="A170" s="61" t="str">
        <f t="shared" si="6"/>
        <v/>
      </c>
      <c r="B170" s="61" t="str">
        <f t="shared" si="7"/>
        <v/>
      </c>
      <c r="C170" s="61" t="str">
        <f t="shared" si="8"/>
        <v/>
      </c>
      <c r="D170" s="56">
        <v>159</v>
      </c>
      <c r="E170" s="56"/>
      <c r="F170" s="56"/>
      <c r="G170" s="57"/>
      <c r="H170" s="57"/>
      <c r="I170" s="57"/>
      <c r="J170" s="57"/>
      <c r="K170" s="57"/>
      <c r="L170" s="57"/>
      <c r="M170" s="57"/>
      <c r="N170" s="300"/>
      <c r="O170" s="58"/>
      <c r="P170" s="300"/>
      <c r="Q170" s="300"/>
      <c r="R170" s="294"/>
      <c r="S170" s="46"/>
      <c r="T170" s="46"/>
      <c r="U170" s="46"/>
      <c r="V170" s="308"/>
      <c r="W170" s="308"/>
      <c r="X170" s="60"/>
    </row>
    <row r="171" spans="1:24">
      <c r="A171" s="61" t="str">
        <f t="shared" si="6"/>
        <v/>
      </c>
      <c r="B171" s="61" t="str">
        <f t="shared" si="7"/>
        <v/>
      </c>
      <c r="C171" s="61" t="str">
        <f t="shared" si="8"/>
        <v/>
      </c>
      <c r="D171" s="56">
        <v>160</v>
      </c>
      <c r="E171" s="56"/>
      <c r="F171" s="56"/>
      <c r="G171" s="57"/>
      <c r="H171" s="57"/>
      <c r="I171" s="57"/>
      <c r="J171" s="57"/>
      <c r="K171" s="57"/>
      <c r="L171" s="57"/>
      <c r="M171" s="57"/>
      <c r="N171" s="300"/>
      <c r="O171" s="58"/>
      <c r="P171" s="300"/>
      <c r="Q171" s="300"/>
      <c r="R171" s="294"/>
      <c r="S171" s="46"/>
      <c r="T171" s="46"/>
      <c r="U171" s="46"/>
      <c r="V171" s="308"/>
      <c r="W171" s="308"/>
      <c r="X171" s="60"/>
    </row>
    <row r="172" spans="1:24">
      <c r="A172" s="61" t="str">
        <f t="shared" si="6"/>
        <v/>
      </c>
      <c r="B172" s="61" t="str">
        <f t="shared" si="7"/>
        <v/>
      </c>
      <c r="C172" s="61" t="str">
        <f t="shared" si="8"/>
        <v/>
      </c>
      <c r="D172" s="56">
        <v>161</v>
      </c>
      <c r="E172" s="56"/>
      <c r="F172" s="56"/>
      <c r="G172" s="57"/>
      <c r="H172" s="57"/>
      <c r="I172" s="57"/>
      <c r="J172" s="57"/>
      <c r="K172" s="57"/>
      <c r="L172" s="57"/>
      <c r="M172" s="57"/>
      <c r="N172" s="300"/>
      <c r="O172" s="58"/>
      <c r="P172" s="300"/>
      <c r="Q172" s="300"/>
      <c r="R172" s="294"/>
      <c r="S172" s="46"/>
      <c r="T172" s="46"/>
      <c r="U172" s="46"/>
      <c r="V172" s="308"/>
      <c r="W172" s="308"/>
      <c r="X172" s="60"/>
    </row>
    <row r="173" spans="1:24">
      <c r="A173" s="61" t="str">
        <f t="shared" si="6"/>
        <v/>
      </c>
      <c r="B173" s="61" t="str">
        <f t="shared" si="7"/>
        <v/>
      </c>
      <c r="C173" s="61" t="str">
        <f t="shared" si="8"/>
        <v/>
      </c>
      <c r="D173" s="56">
        <v>162</v>
      </c>
      <c r="E173" s="56"/>
      <c r="F173" s="56"/>
      <c r="G173" s="57"/>
      <c r="H173" s="57"/>
      <c r="I173" s="57"/>
      <c r="J173" s="57"/>
      <c r="K173" s="57"/>
      <c r="L173" s="57"/>
      <c r="M173" s="57"/>
      <c r="N173" s="300"/>
      <c r="O173" s="58"/>
      <c r="P173" s="300"/>
      <c r="Q173" s="300"/>
      <c r="R173" s="294"/>
      <c r="S173" s="46"/>
      <c r="T173" s="46"/>
      <c r="U173" s="46"/>
      <c r="V173" s="308"/>
      <c r="W173" s="308"/>
      <c r="X173" s="60"/>
    </row>
    <row r="174" spans="1:24">
      <c r="A174" s="61" t="str">
        <f t="shared" si="6"/>
        <v/>
      </c>
      <c r="B174" s="61" t="str">
        <f t="shared" si="7"/>
        <v/>
      </c>
      <c r="C174" s="61" t="str">
        <f t="shared" si="8"/>
        <v/>
      </c>
      <c r="D174" s="56">
        <v>163</v>
      </c>
      <c r="E174" s="56"/>
      <c r="F174" s="56"/>
      <c r="G174" s="57"/>
      <c r="H174" s="57"/>
      <c r="I174" s="57"/>
      <c r="J174" s="57"/>
      <c r="K174" s="57"/>
      <c r="L174" s="57"/>
      <c r="M174" s="57"/>
      <c r="N174" s="300"/>
      <c r="O174" s="58"/>
      <c r="P174" s="300"/>
      <c r="Q174" s="300"/>
      <c r="R174" s="294"/>
      <c r="S174" s="46"/>
      <c r="T174" s="46"/>
      <c r="U174" s="46"/>
      <c r="V174" s="308"/>
      <c r="W174" s="308"/>
      <c r="X174" s="60"/>
    </row>
    <row r="175" spans="1:24">
      <c r="A175" s="61" t="str">
        <f t="shared" si="6"/>
        <v/>
      </c>
      <c r="B175" s="61" t="str">
        <f t="shared" si="7"/>
        <v/>
      </c>
      <c r="C175" s="61" t="str">
        <f t="shared" si="8"/>
        <v/>
      </c>
      <c r="D175" s="56">
        <v>164</v>
      </c>
      <c r="E175" s="56"/>
      <c r="F175" s="56"/>
      <c r="G175" s="57"/>
      <c r="H175" s="57"/>
      <c r="I175" s="57"/>
      <c r="J175" s="57"/>
      <c r="K175" s="57"/>
      <c r="L175" s="57"/>
      <c r="M175" s="57"/>
      <c r="N175" s="300"/>
      <c r="O175" s="58"/>
      <c r="P175" s="300"/>
      <c r="Q175" s="300"/>
      <c r="R175" s="294"/>
      <c r="S175" s="46"/>
      <c r="T175" s="46"/>
      <c r="U175" s="46"/>
      <c r="V175" s="308"/>
      <c r="W175" s="308"/>
      <c r="X175" s="60"/>
    </row>
    <row r="176" spans="1:24">
      <c r="A176" s="61" t="str">
        <f t="shared" si="6"/>
        <v/>
      </c>
      <c r="B176" s="61" t="str">
        <f t="shared" si="7"/>
        <v/>
      </c>
      <c r="C176" s="61" t="str">
        <f t="shared" si="8"/>
        <v/>
      </c>
      <c r="D176" s="56">
        <v>165</v>
      </c>
      <c r="E176" s="56"/>
      <c r="F176" s="56"/>
      <c r="G176" s="57"/>
      <c r="H176" s="57"/>
      <c r="I176" s="57"/>
      <c r="J176" s="57"/>
      <c r="K176" s="57"/>
      <c r="L176" s="57"/>
      <c r="M176" s="57"/>
      <c r="N176" s="300"/>
      <c r="O176" s="58"/>
      <c r="P176" s="300"/>
      <c r="Q176" s="300"/>
      <c r="R176" s="294"/>
      <c r="S176" s="46"/>
      <c r="T176" s="46"/>
      <c r="U176" s="46"/>
      <c r="V176" s="308"/>
      <c r="W176" s="308"/>
      <c r="X176" s="60"/>
    </row>
    <row r="177" spans="1:24">
      <c r="A177" s="61" t="str">
        <f t="shared" si="6"/>
        <v/>
      </c>
      <c r="B177" s="61" t="str">
        <f t="shared" si="7"/>
        <v/>
      </c>
      <c r="C177" s="61" t="str">
        <f t="shared" si="8"/>
        <v/>
      </c>
      <c r="D177" s="56">
        <v>166</v>
      </c>
      <c r="E177" s="56"/>
      <c r="F177" s="56"/>
      <c r="G177" s="57"/>
      <c r="H177" s="57"/>
      <c r="I177" s="57"/>
      <c r="J177" s="57"/>
      <c r="K177" s="57"/>
      <c r="L177" s="57"/>
      <c r="M177" s="57"/>
      <c r="N177" s="300"/>
      <c r="O177" s="58"/>
      <c r="P177" s="300"/>
      <c r="Q177" s="300"/>
      <c r="R177" s="294"/>
      <c r="S177" s="46"/>
      <c r="T177" s="46"/>
      <c r="U177" s="46"/>
      <c r="V177" s="308"/>
      <c r="W177" s="308"/>
      <c r="X177" s="60"/>
    </row>
    <row r="178" spans="1:24">
      <c r="A178" s="61" t="str">
        <f t="shared" si="6"/>
        <v/>
      </c>
      <c r="B178" s="61" t="str">
        <f t="shared" si="7"/>
        <v/>
      </c>
      <c r="C178" s="61" t="str">
        <f t="shared" si="8"/>
        <v/>
      </c>
      <c r="D178" s="56">
        <v>167</v>
      </c>
      <c r="E178" s="56"/>
      <c r="F178" s="56"/>
      <c r="G178" s="57"/>
      <c r="H178" s="57"/>
      <c r="I178" s="57"/>
      <c r="J178" s="57"/>
      <c r="K178" s="57"/>
      <c r="L178" s="57"/>
      <c r="M178" s="57"/>
      <c r="N178" s="300"/>
      <c r="O178" s="58"/>
      <c r="P178" s="300"/>
      <c r="Q178" s="300"/>
      <c r="R178" s="294"/>
      <c r="S178" s="46"/>
      <c r="T178" s="46"/>
      <c r="U178" s="46"/>
      <c r="V178" s="308"/>
      <c r="W178" s="308"/>
      <c r="X178" s="60"/>
    </row>
    <row r="179" spans="1:24">
      <c r="A179" s="61" t="str">
        <f t="shared" si="6"/>
        <v/>
      </c>
      <c r="B179" s="61" t="str">
        <f t="shared" si="7"/>
        <v/>
      </c>
      <c r="C179" s="61" t="str">
        <f t="shared" si="8"/>
        <v/>
      </c>
      <c r="D179" s="56">
        <v>168</v>
      </c>
      <c r="E179" s="56"/>
      <c r="F179" s="56"/>
      <c r="G179" s="57"/>
      <c r="H179" s="57"/>
      <c r="I179" s="57"/>
      <c r="J179" s="57"/>
      <c r="K179" s="57"/>
      <c r="L179" s="57"/>
      <c r="M179" s="57"/>
      <c r="N179" s="300"/>
      <c r="O179" s="58"/>
      <c r="P179" s="300"/>
      <c r="Q179" s="300"/>
      <c r="R179" s="294"/>
      <c r="S179" s="46"/>
      <c r="T179" s="46"/>
      <c r="U179" s="46"/>
      <c r="V179" s="308"/>
      <c r="W179" s="308"/>
      <c r="X179" s="60"/>
    </row>
    <row r="180" spans="1:24">
      <c r="A180" s="61" t="str">
        <f t="shared" si="6"/>
        <v/>
      </c>
      <c r="B180" s="61" t="str">
        <f t="shared" si="7"/>
        <v/>
      </c>
      <c r="C180" s="61" t="str">
        <f t="shared" si="8"/>
        <v/>
      </c>
      <c r="D180" s="56">
        <v>169</v>
      </c>
      <c r="E180" s="56"/>
      <c r="F180" s="56"/>
      <c r="G180" s="57"/>
      <c r="H180" s="57"/>
      <c r="I180" s="57"/>
      <c r="J180" s="57"/>
      <c r="K180" s="57"/>
      <c r="L180" s="57"/>
      <c r="M180" s="57"/>
      <c r="N180" s="300"/>
      <c r="O180" s="58"/>
      <c r="P180" s="300"/>
      <c r="Q180" s="300"/>
      <c r="R180" s="294"/>
      <c r="S180" s="46"/>
      <c r="T180" s="46"/>
      <c r="U180" s="46"/>
      <c r="V180" s="308"/>
      <c r="W180" s="308"/>
      <c r="X180" s="60"/>
    </row>
    <row r="181" spans="1:24">
      <c r="A181" s="61" t="str">
        <f t="shared" si="6"/>
        <v/>
      </c>
      <c r="B181" s="61" t="str">
        <f t="shared" si="7"/>
        <v/>
      </c>
      <c r="C181" s="61" t="str">
        <f t="shared" si="8"/>
        <v/>
      </c>
      <c r="D181" s="56">
        <v>170</v>
      </c>
      <c r="E181" s="56"/>
      <c r="F181" s="56"/>
      <c r="G181" s="57"/>
      <c r="H181" s="57"/>
      <c r="I181" s="57"/>
      <c r="J181" s="57"/>
      <c r="K181" s="57"/>
      <c r="L181" s="57"/>
      <c r="M181" s="57"/>
      <c r="N181" s="300"/>
      <c r="O181" s="58"/>
      <c r="P181" s="300"/>
      <c r="Q181" s="300"/>
      <c r="R181" s="294"/>
      <c r="S181" s="46"/>
      <c r="T181" s="46"/>
      <c r="U181" s="46"/>
      <c r="V181" s="308"/>
      <c r="W181" s="308"/>
      <c r="X181" s="60"/>
    </row>
    <row r="182" spans="1:24">
      <c r="A182" s="61" t="str">
        <f t="shared" si="6"/>
        <v/>
      </c>
      <c r="B182" s="61" t="str">
        <f t="shared" si="7"/>
        <v/>
      </c>
      <c r="C182" s="61" t="str">
        <f t="shared" si="8"/>
        <v/>
      </c>
      <c r="D182" s="56">
        <v>171</v>
      </c>
      <c r="E182" s="56"/>
      <c r="F182" s="56"/>
      <c r="G182" s="57"/>
      <c r="H182" s="57"/>
      <c r="I182" s="57"/>
      <c r="J182" s="57"/>
      <c r="K182" s="57"/>
      <c r="L182" s="57"/>
      <c r="M182" s="57"/>
      <c r="N182" s="300"/>
      <c r="O182" s="58"/>
      <c r="P182" s="300"/>
      <c r="Q182" s="300"/>
      <c r="R182" s="294"/>
      <c r="S182" s="46"/>
      <c r="T182" s="46"/>
      <c r="U182" s="46"/>
      <c r="V182" s="308"/>
      <c r="W182" s="308"/>
      <c r="X182" s="60"/>
    </row>
    <row r="183" spans="1:24">
      <c r="A183" s="61" t="str">
        <f t="shared" si="6"/>
        <v/>
      </c>
      <c r="B183" s="61" t="str">
        <f t="shared" si="7"/>
        <v/>
      </c>
      <c r="C183" s="61" t="str">
        <f t="shared" si="8"/>
        <v/>
      </c>
      <c r="D183" s="56">
        <v>172</v>
      </c>
      <c r="E183" s="56"/>
      <c r="F183" s="56"/>
      <c r="G183" s="57"/>
      <c r="H183" s="57"/>
      <c r="I183" s="57"/>
      <c r="J183" s="57"/>
      <c r="K183" s="57"/>
      <c r="L183" s="57"/>
      <c r="M183" s="57"/>
      <c r="N183" s="300"/>
      <c r="O183" s="58"/>
      <c r="P183" s="300"/>
      <c r="Q183" s="300"/>
      <c r="R183" s="294"/>
      <c r="S183" s="46"/>
      <c r="T183" s="46"/>
      <c r="U183" s="46"/>
      <c r="V183" s="308"/>
      <c r="W183" s="308"/>
      <c r="X183" s="60"/>
    </row>
    <row r="184" spans="1:24">
      <c r="A184" s="61" t="str">
        <f t="shared" si="6"/>
        <v/>
      </c>
      <c r="B184" s="61" t="str">
        <f t="shared" si="7"/>
        <v/>
      </c>
      <c r="C184" s="61" t="str">
        <f t="shared" si="8"/>
        <v/>
      </c>
      <c r="D184" s="56">
        <v>173</v>
      </c>
      <c r="E184" s="56"/>
      <c r="F184" s="56"/>
      <c r="G184" s="57"/>
      <c r="H184" s="57"/>
      <c r="I184" s="57"/>
      <c r="J184" s="57"/>
      <c r="K184" s="57"/>
      <c r="L184" s="57"/>
      <c r="M184" s="57"/>
      <c r="N184" s="300"/>
      <c r="O184" s="58"/>
      <c r="P184" s="300"/>
      <c r="Q184" s="300"/>
      <c r="R184" s="294"/>
      <c r="S184" s="46"/>
      <c r="T184" s="46"/>
      <c r="U184" s="46"/>
      <c r="V184" s="308"/>
      <c r="W184" s="308"/>
      <c r="X184" s="60"/>
    </row>
    <row r="185" spans="1:24">
      <c r="A185" s="61" t="str">
        <f t="shared" si="6"/>
        <v/>
      </c>
      <c r="B185" s="61" t="str">
        <f t="shared" si="7"/>
        <v/>
      </c>
      <c r="C185" s="61" t="str">
        <f t="shared" si="8"/>
        <v/>
      </c>
      <c r="D185" s="56">
        <v>174</v>
      </c>
      <c r="E185" s="56"/>
      <c r="F185" s="56"/>
      <c r="G185" s="57"/>
      <c r="H185" s="57"/>
      <c r="I185" s="57"/>
      <c r="J185" s="57"/>
      <c r="K185" s="57"/>
      <c r="L185" s="57"/>
      <c r="M185" s="57"/>
      <c r="N185" s="300"/>
      <c r="O185" s="58"/>
      <c r="P185" s="300"/>
      <c r="Q185" s="300"/>
      <c r="R185" s="294"/>
      <c r="S185" s="46"/>
      <c r="T185" s="46"/>
      <c r="U185" s="46"/>
      <c r="V185" s="308"/>
      <c r="W185" s="308"/>
      <c r="X185" s="60"/>
    </row>
    <row r="186" spans="1:24">
      <c r="A186" s="61" t="str">
        <f t="shared" si="6"/>
        <v/>
      </c>
      <c r="B186" s="61" t="str">
        <f t="shared" si="7"/>
        <v/>
      </c>
      <c r="C186" s="61" t="str">
        <f t="shared" si="8"/>
        <v/>
      </c>
      <c r="D186" s="56">
        <v>175</v>
      </c>
      <c r="E186" s="56"/>
      <c r="F186" s="56"/>
      <c r="G186" s="57"/>
      <c r="H186" s="57"/>
      <c r="I186" s="57"/>
      <c r="J186" s="57"/>
      <c r="K186" s="57"/>
      <c r="L186" s="57"/>
      <c r="M186" s="57"/>
      <c r="N186" s="300"/>
      <c r="O186" s="58"/>
      <c r="P186" s="300"/>
      <c r="Q186" s="300"/>
      <c r="R186" s="294"/>
      <c r="S186" s="46"/>
      <c r="T186" s="46"/>
      <c r="U186" s="46"/>
      <c r="V186" s="308"/>
      <c r="W186" s="308"/>
      <c r="X186" s="60"/>
    </row>
    <row r="187" spans="1:24">
      <c r="A187" s="61" t="str">
        <f t="shared" si="6"/>
        <v/>
      </c>
      <c r="B187" s="61" t="str">
        <f t="shared" si="7"/>
        <v/>
      </c>
      <c r="C187" s="61" t="str">
        <f t="shared" si="8"/>
        <v/>
      </c>
      <c r="D187" s="56">
        <v>176</v>
      </c>
      <c r="E187" s="56"/>
      <c r="F187" s="56"/>
      <c r="G187" s="57"/>
      <c r="H187" s="57"/>
      <c r="I187" s="57"/>
      <c r="J187" s="57"/>
      <c r="K187" s="57"/>
      <c r="L187" s="57"/>
      <c r="M187" s="57"/>
      <c r="N187" s="300"/>
      <c r="O187" s="58"/>
      <c r="P187" s="300"/>
      <c r="Q187" s="300"/>
      <c r="R187" s="294"/>
      <c r="S187" s="46"/>
      <c r="T187" s="46"/>
      <c r="U187" s="46"/>
      <c r="V187" s="308"/>
      <c r="W187" s="308"/>
      <c r="X187" s="60"/>
    </row>
    <row r="188" spans="1:24">
      <c r="A188" s="61" t="str">
        <f t="shared" si="6"/>
        <v/>
      </c>
      <c r="B188" s="61" t="str">
        <f t="shared" si="7"/>
        <v/>
      </c>
      <c r="C188" s="61" t="str">
        <f t="shared" si="8"/>
        <v/>
      </c>
      <c r="D188" s="56">
        <v>177</v>
      </c>
      <c r="E188" s="56"/>
      <c r="F188" s="56"/>
      <c r="G188" s="57"/>
      <c r="H188" s="57"/>
      <c r="I188" s="57"/>
      <c r="J188" s="57"/>
      <c r="K188" s="57"/>
      <c r="L188" s="57"/>
      <c r="M188" s="57"/>
      <c r="N188" s="300"/>
      <c r="O188" s="58"/>
      <c r="P188" s="300"/>
      <c r="Q188" s="300"/>
      <c r="R188" s="294"/>
      <c r="S188" s="46"/>
      <c r="T188" s="46"/>
      <c r="U188" s="46"/>
      <c r="V188" s="308"/>
      <c r="W188" s="308"/>
      <c r="X188" s="60"/>
    </row>
    <row r="189" spans="1:24">
      <c r="A189" s="61" t="str">
        <f t="shared" si="6"/>
        <v/>
      </c>
      <c r="B189" s="61" t="str">
        <f t="shared" si="7"/>
        <v/>
      </c>
      <c r="C189" s="61" t="str">
        <f t="shared" si="8"/>
        <v/>
      </c>
      <c r="D189" s="56">
        <v>178</v>
      </c>
      <c r="E189" s="56"/>
      <c r="F189" s="56"/>
      <c r="G189" s="57"/>
      <c r="H189" s="57"/>
      <c r="I189" s="57"/>
      <c r="J189" s="57"/>
      <c r="K189" s="57"/>
      <c r="L189" s="57"/>
      <c r="M189" s="57"/>
      <c r="N189" s="300"/>
      <c r="O189" s="58"/>
      <c r="P189" s="300"/>
      <c r="Q189" s="300"/>
      <c r="R189" s="294"/>
      <c r="S189" s="46"/>
      <c r="T189" s="46"/>
      <c r="U189" s="46"/>
      <c r="V189" s="308"/>
      <c r="W189" s="308"/>
      <c r="X189" s="60"/>
    </row>
    <row r="190" spans="1:24">
      <c r="A190" s="61" t="str">
        <f t="shared" si="6"/>
        <v/>
      </c>
      <c r="B190" s="61" t="str">
        <f t="shared" si="7"/>
        <v/>
      </c>
      <c r="C190" s="61" t="str">
        <f t="shared" si="8"/>
        <v/>
      </c>
      <c r="D190" s="56">
        <v>179</v>
      </c>
      <c r="E190" s="56"/>
      <c r="F190" s="56"/>
      <c r="G190" s="57"/>
      <c r="H190" s="57"/>
      <c r="I190" s="57"/>
      <c r="J190" s="57"/>
      <c r="K190" s="57"/>
      <c r="L190" s="57"/>
      <c r="M190" s="57"/>
      <c r="N190" s="300"/>
      <c r="O190" s="58"/>
      <c r="P190" s="300"/>
      <c r="Q190" s="300"/>
      <c r="R190" s="294"/>
      <c r="S190" s="46"/>
      <c r="T190" s="46"/>
      <c r="U190" s="46"/>
      <c r="V190" s="308"/>
      <c r="W190" s="308"/>
      <c r="X190" s="60"/>
    </row>
    <row r="191" spans="1:24">
      <c r="A191" s="61" t="str">
        <f t="shared" si="6"/>
        <v/>
      </c>
      <c r="B191" s="61" t="str">
        <f t="shared" si="7"/>
        <v/>
      </c>
      <c r="C191" s="61" t="str">
        <f t="shared" si="8"/>
        <v/>
      </c>
      <c r="D191" s="56">
        <v>180</v>
      </c>
      <c r="E191" s="56"/>
      <c r="F191" s="56"/>
      <c r="G191" s="57"/>
      <c r="H191" s="57"/>
      <c r="I191" s="57"/>
      <c r="J191" s="57"/>
      <c r="K191" s="57"/>
      <c r="L191" s="57"/>
      <c r="M191" s="57"/>
      <c r="N191" s="300"/>
      <c r="O191" s="58"/>
      <c r="P191" s="300"/>
      <c r="Q191" s="300"/>
      <c r="R191" s="294"/>
      <c r="S191" s="46"/>
      <c r="T191" s="46"/>
      <c r="U191" s="46"/>
      <c r="V191" s="308"/>
      <c r="W191" s="308"/>
      <c r="X191" s="60"/>
    </row>
    <row r="192" spans="1:24">
      <c r="A192" s="61" t="str">
        <f t="shared" si="6"/>
        <v/>
      </c>
      <c r="B192" s="61" t="str">
        <f t="shared" si="7"/>
        <v/>
      </c>
      <c r="C192" s="61" t="str">
        <f t="shared" si="8"/>
        <v/>
      </c>
      <c r="D192" s="56">
        <v>181</v>
      </c>
      <c r="E192" s="56"/>
      <c r="F192" s="56"/>
      <c r="G192" s="57"/>
      <c r="H192" s="57"/>
      <c r="I192" s="57"/>
      <c r="J192" s="57"/>
      <c r="K192" s="57"/>
      <c r="L192" s="57"/>
      <c r="M192" s="57"/>
      <c r="N192" s="300"/>
      <c r="O192" s="58"/>
      <c r="P192" s="300"/>
      <c r="Q192" s="300"/>
      <c r="R192" s="294"/>
      <c r="S192" s="46"/>
      <c r="T192" s="46"/>
      <c r="U192" s="46"/>
      <c r="V192" s="308"/>
      <c r="W192" s="308"/>
      <c r="X192" s="60"/>
    </row>
    <row r="193" spans="1:24">
      <c r="A193" s="61" t="str">
        <f t="shared" si="6"/>
        <v/>
      </c>
      <c r="B193" s="61" t="str">
        <f t="shared" si="7"/>
        <v/>
      </c>
      <c r="C193" s="61" t="str">
        <f t="shared" si="8"/>
        <v/>
      </c>
      <c r="D193" s="56">
        <v>182</v>
      </c>
      <c r="E193" s="56"/>
      <c r="F193" s="56"/>
      <c r="G193" s="57"/>
      <c r="H193" s="57"/>
      <c r="I193" s="57"/>
      <c r="J193" s="57"/>
      <c r="K193" s="57"/>
      <c r="L193" s="57"/>
      <c r="M193" s="57"/>
      <c r="N193" s="300"/>
      <c r="O193" s="58"/>
      <c r="P193" s="300"/>
      <c r="Q193" s="300"/>
      <c r="R193" s="294"/>
      <c r="S193" s="46"/>
      <c r="T193" s="46"/>
      <c r="U193" s="46"/>
      <c r="V193" s="308"/>
      <c r="W193" s="308"/>
      <c r="X193" s="60"/>
    </row>
    <row r="194" spans="1:24">
      <c r="A194" s="61" t="str">
        <f t="shared" si="6"/>
        <v/>
      </c>
      <c r="B194" s="61" t="str">
        <f t="shared" si="7"/>
        <v/>
      </c>
      <c r="C194" s="61" t="str">
        <f t="shared" si="8"/>
        <v/>
      </c>
      <c r="D194" s="56">
        <v>183</v>
      </c>
      <c r="E194" s="56"/>
      <c r="F194" s="56"/>
      <c r="G194" s="57"/>
      <c r="H194" s="57"/>
      <c r="I194" s="57"/>
      <c r="J194" s="57"/>
      <c r="K194" s="57"/>
      <c r="L194" s="57"/>
      <c r="M194" s="57"/>
      <c r="N194" s="300"/>
      <c r="O194" s="58"/>
      <c r="P194" s="300"/>
      <c r="Q194" s="300"/>
      <c r="R194" s="294"/>
      <c r="S194" s="46"/>
      <c r="T194" s="46"/>
      <c r="U194" s="46"/>
      <c r="V194" s="308"/>
      <c r="W194" s="308"/>
      <c r="X194" s="60"/>
    </row>
    <row r="195" spans="1:24">
      <c r="A195" s="61" t="str">
        <f t="shared" si="6"/>
        <v/>
      </c>
      <c r="B195" s="61" t="str">
        <f t="shared" si="7"/>
        <v/>
      </c>
      <c r="C195" s="61" t="str">
        <f t="shared" si="8"/>
        <v/>
      </c>
      <c r="D195" s="56">
        <v>184</v>
      </c>
      <c r="E195" s="56"/>
      <c r="F195" s="56"/>
      <c r="G195" s="57"/>
      <c r="H195" s="57"/>
      <c r="I195" s="57"/>
      <c r="J195" s="57"/>
      <c r="K195" s="57"/>
      <c r="L195" s="57"/>
      <c r="M195" s="57"/>
      <c r="N195" s="300"/>
      <c r="O195" s="58"/>
      <c r="P195" s="300"/>
      <c r="Q195" s="300"/>
      <c r="R195" s="294"/>
      <c r="S195" s="46"/>
      <c r="T195" s="46"/>
      <c r="U195" s="46"/>
      <c r="V195" s="308"/>
      <c r="W195" s="308"/>
      <c r="X195" s="60"/>
    </row>
    <row r="196" spans="1:24">
      <c r="A196" s="61" t="str">
        <f t="shared" si="6"/>
        <v/>
      </c>
      <c r="B196" s="61" t="str">
        <f t="shared" si="7"/>
        <v/>
      </c>
      <c r="C196" s="61" t="str">
        <f t="shared" si="8"/>
        <v/>
      </c>
      <c r="D196" s="56">
        <v>185</v>
      </c>
      <c r="E196" s="56"/>
      <c r="F196" s="56"/>
      <c r="G196" s="57"/>
      <c r="H196" s="57"/>
      <c r="I196" s="57"/>
      <c r="J196" s="57"/>
      <c r="K196" s="57"/>
      <c r="L196" s="57"/>
      <c r="M196" s="57"/>
      <c r="N196" s="300"/>
      <c r="O196" s="58"/>
      <c r="P196" s="300"/>
      <c r="Q196" s="300"/>
      <c r="R196" s="294"/>
      <c r="S196" s="46"/>
      <c r="T196" s="46"/>
      <c r="U196" s="46"/>
      <c r="V196" s="308"/>
      <c r="W196" s="308"/>
      <c r="X196" s="60"/>
    </row>
    <row r="197" spans="1:24">
      <c r="A197" s="61" t="str">
        <f t="shared" si="6"/>
        <v/>
      </c>
      <c r="B197" s="61" t="str">
        <f t="shared" si="7"/>
        <v/>
      </c>
      <c r="C197" s="61" t="str">
        <f t="shared" si="8"/>
        <v/>
      </c>
      <c r="D197" s="56">
        <v>186</v>
      </c>
      <c r="E197" s="56"/>
      <c r="F197" s="56"/>
      <c r="G197" s="57"/>
      <c r="H197" s="57"/>
      <c r="I197" s="57"/>
      <c r="J197" s="57"/>
      <c r="K197" s="57"/>
      <c r="L197" s="57"/>
      <c r="M197" s="57"/>
      <c r="N197" s="300"/>
      <c r="O197" s="58"/>
      <c r="P197" s="300"/>
      <c r="Q197" s="300"/>
      <c r="R197" s="294"/>
      <c r="S197" s="46"/>
      <c r="T197" s="46"/>
      <c r="U197" s="46"/>
      <c r="V197" s="308"/>
      <c r="W197" s="308"/>
      <c r="X197" s="60"/>
    </row>
    <row r="198" spans="1:24">
      <c r="A198" s="61" t="str">
        <f t="shared" si="6"/>
        <v/>
      </c>
      <c r="B198" s="61" t="str">
        <f t="shared" si="7"/>
        <v/>
      </c>
      <c r="C198" s="61" t="str">
        <f t="shared" si="8"/>
        <v/>
      </c>
      <c r="D198" s="56">
        <v>187</v>
      </c>
      <c r="E198" s="56"/>
      <c r="F198" s="56"/>
      <c r="G198" s="57"/>
      <c r="H198" s="57"/>
      <c r="I198" s="57"/>
      <c r="J198" s="57"/>
      <c r="K198" s="57"/>
      <c r="L198" s="57"/>
      <c r="M198" s="57"/>
      <c r="N198" s="300"/>
      <c r="O198" s="58"/>
      <c r="P198" s="300"/>
      <c r="Q198" s="300"/>
      <c r="R198" s="294"/>
      <c r="S198" s="46"/>
      <c r="T198" s="46"/>
      <c r="U198" s="46"/>
      <c r="V198" s="308"/>
      <c r="W198" s="308"/>
      <c r="X198" s="60"/>
    </row>
    <row r="199" spans="1:24">
      <c r="A199" s="61" t="str">
        <f t="shared" si="6"/>
        <v/>
      </c>
      <c r="B199" s="61" t="str">
        <f t="shared" si="7"/>
        <v/>
      </c>
      <c r="C199" s="61" t="str">
        <f t="shared" si="8"/>
        <v/>
      </c>
      <c r="D199" s="56">
        <v>188</v>
      </c>
      <c r="E199" s="56"/>
      <c r="F199" s="56"/>
      <c r="G199" s="57"/>
      <c r="H199" s="57"/>
      <c r="I199" s="57"/>
      <c r="J199" s="57"/>
      <c r="K199" s="57"/>
      <c r="L199" s="57"/>
      <c r="M199" s="57"/>
      <c r="N199" s="300"/>
      <c r="O199" s="58"/>
      <c r="P199" s="300"/>
      <c r="Q199" s="300"/>
      <c r="R199" s="294"/>
      <c r="S199" s="46"/>
      <c r="T199" s="46"/>
      <c r="U199" s="46"/>
      <c r="V199" s="308"/>
      <c r="W199" s="308"/>
      <c r="X199" s="60"/>
    </row>
    <row r="200" spans="1:24">
      <c r="A200" s="61" t="str">
        <f t="shared" si="6"/>
        <v/>
      </c>
      <c r="B200" s="61" t="str">
        <f t="shared" si="7"/>
        <v/>
      </c>
      <c r="C200" s="61" t="str">
        <f t="shared" si="8"/>
        <v/>
      </c>
      <c r="D200" s="56">
        <v>189</v>
      </c>
      <c r="E200" s="56"/>
      <c r="F200" s="56"/>
      <c r="G200" s="57"/>
      <c r="H200" s="57"/>
      <c r="I200" s="57"/>
      <c r="J200" s="57"/>
      <c r="K200" s="57"/>
      <c r="L200" s="57"/>
      <c r="M200" s="57"/>
      <c r="N200" s="300"/>
      <c r="O200" s="58"/>
      <c r="P200" s="300"/>
      <c r="Q200" s="300"/>
      <c r="R200" s="294"/>
      <c r="S200" s="46"/>
      <c r="T200" s="46"/>
      <c r="U200" s="46"/>
      <c r="V200" s="308"/>
      <c r="W200" s="308"/>
      <c r="X200" s="60"/>
    </row>
    <row r="201" spans="1:24">
      <c r="A201" s="61" t="str">
        <f t="shared" si="6"/>
        <v/>
      </c>
      <c r="B201" s="61" t="str">
        <f t="shared" si="7"/>
        <v/>
      </c>
      <c r="C201" s="61" t="str">
        <f t="shared" si="8"/>
        <v/>
      </c>
      <c r="D201" s="56">
        <v>190</v>
      </c>
      <c r="E201" s="56"/>
      <c r="F201" s="56"/>
      <c r="G201" s="57"/>
      <c r="H201" s="57"/>
      <c r="I201" s="57"/>
      <c r="J201" s="57"/>
      <c r="K201" s="57"/>
      <c r="L201" s="57"/>
      <c r="M201" s="57"/>
      <c r="N201" s="300"/>
      <c r="O201" s="58"/>
      <c r="P201" s="300"/>
      <c r="Q201" s="300"/>
      <c r="R201" s="294"/>
      <c r="S201" s="46"/>
      <c r="T201" s="46"/>
      <c r="U201" s="46"/>
      <c r="V201" s="308"/>
      <c r="W201" s="308"/>
      <c r="X201" s="60"/>
    </row>
    <row r="202" spans="1:24">
      <c r="A202" s="61" t="str">
        <f t="shared" si="6"/>
        <v/>
      </c>
      <c r="B202" s="61" t="str">
        <f t="shared" si="7"/>
        <v/>
      </c>
      <c r="C202" s="61" t="str">
        <f t="shared" si="8"/>
        <v/>
      </c>
      <c r="D202" s="56">
        <v>191</v>
      </c>
      <c r="E202" s="56"/>
      <c r="F202" s="56"/>
      <c r="G202" s="57"/>
      <c r="H202" s="57"/>
      <c r="I202" s="57"/>
      <c r="J202" s="57"/>
      <c r="K202" s="57"/>
      <c r="L202" s="57"/>
      <c r="M202" s="57"/>
      <c r="N202" s="300"/>
      <c r="O202" s="58"/>
      <c r="P202" s="300"/>
      <c r="Q202" s="300"/>
      <c r="R202" s="294"/>
      <c r="S202" s="46"/>
      <c r="T202" s="46"/>
      <c r="U202" s="46"/>
      <c r="V202" s="308"/>
      <c r="W202" s="308"/>
      <c r="X202" s="60"/>
    </row>
    <row r="203" spans="1:24">
      <c r="A203" s="61" t="str">
        <f t="shared" si="6"/>
        <v/>
      </c>
      <c r="B203" s="61" t="str">
        <f t="shared" si="7"/>
        <v/>
      </c>
      <c r="C203" s="61" t="str">
        <f t="shared" si="8"/>
        <v/>
      </c>
      <c r="D203" s="56">
        <v>192</v>
      </c>
      <c r="E203" s="56"/>
      <c r="F203" s="56"/>
      <c r="G203" s="57"/>
      <c r="H203" s="57"/>
      <c r="I203" s="57"/>
      <c r="J203" s="57"/>
      <c r="K203" s="57"/>
      <c r="L203" s="57"/>
      <c r="M203" s="57"/>
      <c r="N203" s="300"/>
      <c r="O203" s="58"/>
      <c r="P203" s="300"/>
      <c r="Q203" s="300"/>
      <c r="R203" s="294"/>
      <c r="S203" s="46"/>
      <c r="T203" s="46"/>
      <c r="U203" s="46"/>
      <c r="V203" s="308"/>
      <c r="W203" s="308"/>
      <c r="X203" s="60"/>
    </row>
    <row r="204" spans="1:24">
      <c r="A204" s="61" t="str">
        <f t="shared" si="6"/>
        <v/>
      </c>
      <c r="B204" s="61" t="str">
        <f t="shared" si="7"/>
        <v/>
      </c>
      <c r="C204" s="61" t="str">
        <f t="shared" si="8"/>
        <v/>
      </c>
      <c r="D204" s="56">
        <v>193</v>
      </c>
      <c r="E204" s="56"/>
      <c r="F204" s="56"/>
      <c r="G204" s="57"/>
      <c r="H204" s="57"/>
      <c r="I204" s="57"/>
      <c r="J204" s="57"/>
      <c r="K204" s="57"/>
      <c r="L204" s="57"/>
      <c r="M204" s="57"/>
      <c r="N204" s="300"/>
      <c r="O204" s="58"/>
      <c r="P204" s="300"/>
      <c r="Q204" s="300"/>
      <c r="R204" s="294"/>
      <c r="S204" s="46"/>
      <c r="T204" s="46"/>
      <c r="U204" s="46"/>
      <c r="V204" s="308"/>
      <c r="W204" s="308"/>
      <c r="X204" s="60"/>
    </row>
    <row r="205" spans="1:24">
      <c r="A205" s="61" t="str">
        <f t="shared" si="6"/>
        <v/>
      </c>
      <c r="B205" s="61" t="str">
        <f t="shared" si="7"/>
        <v/>
      </c>
      <c r="C205" s="61" t="str">
        <f t="shared" si="8"/>
        <v/>
      </c>
      <c r="D205" s="56">
        <v>194</v>
      </c>
      <c r="E205" s="56"/>
      <c r="F205" s="56"/>
      <c r="G205" s="57"/>
      <c r="H205" s="57"/>
      <c r="I205" s="57"/>
      <c r="J205" s="57"/>
      <c r="K205" s="57"/>
      <c r="L205" s="57"/>
      <c r="M205" s="57"/>
      <c r="N205" s="300"/>
      <c r="O205" s="58"/>
      <c r="P205" s="300"/>
      <c r="Q205" s="300"/>
      <c r="R205" s="294"/>
      <c r="S205" s="46"/>
      <c r="T205" s="46"/>
      <c r="U205" s="46"/>
      <c r="V205" s="308"/>
      <c r="W205" s="308"/>
      <c r="X205" s="60"/>
    </row>
    <row r="206" spans="1:24">
      <c r="A206" s="61" t="str">
        <f t="shared" ref="A206:A262" si="9">IF(ISBLANK(E206),"",dfName)</f>
        <v/>
      </c>
      <c r="B206" s="61" t="str">
        <f t="shared" ref="B206:B262" si="10">IF(ISBLANK(E206),"",dfRG)</f>
        <v/>
      </c>
      <c r="C206" s="61" t="str">
        <f t="shared" ref="C206:C262" si="11">IF(ISBLANK(E206),"",EndDate)</f>
        <v/>
      </c>
      <c r="D206" s="56">
        <v>195</v>
      </c>
      <c r="E206" s="56"/>
      <c r="F206" s="56"/>
      <c r="G206" s="57"/>
      <c r="H206" s="57"/>
      <c r="I206" s="57"/>
      <c r="J206" s="57"/>
      <c r="K206" s="57"/>
      <c r="L206" s="57"/>
      <c r="M206" s="57"/>
      <c r="N206" s="300"/>
      <c r="O206" s="58"/>
      <c r="P206" s="300"/>
      <c r="Q206" s="300"/>
      <c r="R206" s="294"/>
      <c r="S206" s="46"/>
      <c r="T206" s="46"/>
      <c r="U206" s="46"/>
      <c r="V206" s="308"/>
      <c r="W206" s="308"/>
      <c r="X206" s="60"/>
    </row>
    <row r="207" spans="1:24">
      <c r="A207" s="61" t="str">
        <f t="shared" si="9"/>
        <v/>
      </c>
      <c r="B207" s="61" t="str">
        <f t="shared" si="10"/>
        <v/>
      </c>
      <c r="C207" s="61" t="str">
        <f t="shared" si="11"/>
        <v/>
      </c>
      <c r="D207" s="56">
        <v>196</v>
      </c>
      <c r="E207" s="56"/>
      <c r="F207" s="56"/>
      <c r="G207" s="57"/>
      <c r="H207" s="57"/>
      <c r="I207" s="57"/>
      <c r="J207" s="57"/>
      <c r="K207" s="57"/>
      <c r="L207" s="57"/>
      <c r="M207" s="57"/>
      <c r="N207" s="300"/>
      <c r="O207" s="58"/>
      <c r="P207" s="300"/>
      <c r="Q207" s="300"/>
      <c r="R207" s="294"/>
      <c r="S207" s="46"/>
      <c r="T207" s="46"/>
      <c r="U207" s="46"/>
      <c r="V207" s="308"/>
      <c r="W207" s="308"/>
      <c r="X207" s="60"/>
    </row>
    <row r="208" spans="1:24">
      <c r="A208" s="61" t="str">
        <f t="shared" si="9"/>
        <v/>
      </c>
      <c r="B208" s="61" t="str">
        <f t="shared" si="10"/>
        <v/>
      </c>
      <c r="C208" s="61" t="str">
        <f t="shared" si="11"/>
        <v/>
      </c>
      <c r="D208" s="56">
        <v>197</v>
      </c>
      <c r="E208" s="56"/>
      <c r="F208" s="56"/>
      <c r="G208" s="57"/>
      <c r="H208" s="57"/>
      <c r="I208" s="57"/>
      <c r="J208" s="57"/>
      <c r="K208" s="57"/>
      <c r="L208" s="57"/>
      <c r="M208" s="57"/>
      <c r="N208" s="300"/>
      <c r="O208" s="58"/>
      <c r="P208" s="300"/>
      <c r="Q208" s="300"/>
      <c r="R208" s="294"/>
      <c r="S208" s="46"/>
      <c r="T208" s="46"/>
      <c r="U208" s="46"/>
      <c r="V208" s="308"/>
      <c r="W208" s="308"/>
      <c r="X208" s="60"/>
    </row>
    <row r="209" spans="1:26">
      <c r="A209" s="61" t="str">
        <f t="shared" si="9"/>
        <v/>
      </c>
      <c r="B209" s="61" t="str">
        <f t="shared" si="10"/>
        <v/>
      </c>
      <c r="C209" s="61" t="str">
        <f t="shared" si="11"/>
        <v/>
      </c>
      <c r="D209" s="56">
        <v>198</v>
      </c>
      <c r="E209" s="56"/>
      <c r="F209" s="56"/>
      <c r="G209" s="57"/>
      <c r="H209" s="57"/>
      <c r="I209" s="57"/>
      <c r="J209" s="57"/>
      <c r="K209" s="57"/>
      <c r="L209" s="57"/>
      <c r="M209" s="57"/>
      <c r="N209" s="300"/>
      <c r="O209" s="58"/>
      <c r="P209" s="300"/>
      <c r="Q209" s="300"/>
      <c r="R209" s="294"/>
      <c r="S209" s="46"/>
      <c r="T209" s="46"/>
      <c r="U209" s="46"/>
      <c r="V209" s="308"/>
      <c r="W209" s="308"/>
      <c r="X209" s="60"/>
    </row>
    <row r="210" spans="1:26">
      <c r="A210" s="61" t="str">
        <f t="shared" si="9"/>
        <v/>
      </c>
      <c r="B210" s="61" t="str">
        <f t="shared" si="10"/>
        <v/>
      </c>
      <c r="C210" s="61" t="str">
        <f t="shared" si="11"/>
        <v/>
      </c>
      <c r="D210" s="56">
        <v>199</v>
      </c>
      <c r="E210" s="56"/>
      <c r="F210" s="56"/>
      <c r="G210" s="57"/>
      <c r="H210" s="57"/>
      <c r="I210" s="57"/>
      <c r="J210" s="57"/>
      <c r="K210" s="57"/>
      <c r="L210" s="57"/>
      <c r="M210" s="57"/>
      <c r="N210" s="300"/>
      <c r="O210" s="58"/>
      <c r="P210" s="300"/>
      <c r="Q210" s="300"/>
      <c r="R210" s="294"/>
      <c r="S210" s="46"/>
      <c r="T210" s="46"/>
      <c r="U210" s="46"/>
      <c r="V210" s="308"/>
      <c r="W210" s="308"/>
      <c r="X210" s="60"/>
    </row>
    <row r="211" spans="1:26">
      <c r="A211" s="61" t="str">
        <f t="shared" si="9"/>
        <v/>
      </c>
      <c r="B211" s="61" t="str">
        <f t="shared" si="10"/>
        <v/>
      </c>
      <c r="C211" s="61" t="str">
        <f t="shared" si="11"/>
        <v/>
      </c>
      <c r="D211" s="56">
        <v>200</v>
      </c>
      <c r="E211" s="56"/>
      <c r="F211" s="56"/>
      <c r="G211" s="57"/>
      <c r="H211" s="57"/>
      <c r="I211" s="57"/>
      <c r="J211" s="57"/>
      <c r="K211" s="57"/>
      <c r="L211" s="57"/>
      <c r="M211" s="57"/>
      <c r="N211" s="300"/>
      <c r="O211" s="58"/>
      <c r="P211" s="300"/>
      <c r="Q211" s="300"/>
      <c r="R211" s="294"/>
      <c r="S211" s="46"/>
      <c r="T211" s="46"/>
      <c r="U211" s="46"/>
      <c r="V211" s="308"/>
      <c r="W211" s="308"/>
      <c r="X211" s="60"/>
    </row>
    <row r="212" spans="1:26">
      <c r="D212" s="609"/>
      <c r="E212" s="609" t="s">
        <v>1473</v>
      </c>
      <c r="F212" s="609"/>
      <c r="G212" s="621"/>
      <c r="H212" s="621"/>
      <c r="I212" s="621"/>
      <c r="J212" s="621"/>
      <c r="K212" s="621"/>
      <c r="L212" s="621"/>
      <c r="M212" s="621"/>
      <c r="N212" s="622"/>
      <c r="O212" s="623"/>
      <c r="P212" s="622"/>
      <c r="Q212" s="622"/>
      <c r="R212" s="624"/>
      <c r="S212" s="625"/>
      <c r="T212" s="615" t="s">
        <v>1475</v>
      </c>
      <c r="U212" s="628">
        <f>SUM(U12:U211)</f>
        <v>0</v>
      </c>
      <c r="V212" s="620">
        <f>SUM(V12:V211)</f>
        <v>0</v>
      </c>
      <c r="W212" s="629"/>
      <c r="X212" s="626"/>
      <c r="Z212" s="627"/>
    </row>
    <row r="213" spans="1:26">
      <c r="A213" s="61" t="str">
        <f t="shared" si="9"/>
        <v/>
      </c>
      <c r="B213" s="61" t="str">
        <f t="shared" si="10"/>
        <v/>
      </c>
      <c r="C213" s="61" t="str">
        <f t="shared" si="11"/>
        <v/>
      </c>
      <c r="D213" s="56">
        <v>201</v>
      </c>
      <c r="E213" s="56"/>
      <c r="F213" s="56"/>
      <c r="G213" s="57"/>
      <c r="H213" s="57"/>
      <c r="I213" s="57"/>
      <c r="J213" s="57"/>
      <c r="K213" s="57"/>
      <c r="L213" s="57"/>
      <c r="M213" s="57"/>
      <c r="N213" s="300"/>
      <c r="O213" s="58"/>
      <c r="P213" s="300"/>
      <c r="Q213" s="300"/>
      <c r="R213" s="294"/>
      <c r="S213" s="46"/>
      <c r="T213" s="46"/>
      <c r="U213" s="46"/>
      <c r="V213" s="308"/>
      <c r="W213" s="308"/>
      <c r="X213" s="60"/>
    </row>
    <row r="214" spans="1:26">
      <c r="A214" s="61" t="str">
        <f t="shared" si="9"/>
        <v/>
      </c>
      <c r="B214" s="61" t="str">
        <f t="shared" si="10"/>
        <v/>
      </c>
      <c r="C214" s="61" t="str">
        <f t="shared" si="11"/>
        <v/>
      </c>
      <c r="D214" s="56">
        <v>202</v>
      </c>
      <c r="E214" s="56"/>
      <c r="F214" s="56"/>
      <c r="G214" s="57"/>
      <c r="H214" s="57"/>
      <c r="I214" s="57"/>
      <c r="J214" s="57"/>
      <c r="K214" s="57"/>
      <c r="L214" s="57"/>
      <c r="M214" s="57"/>
      <c r="N214" s="300"/>
      <c r="O214" s="58"/>
      <c r="P214" s="300"/>
      <c r="Q214" s="300"/>
      <c r="R214" s="294"/>
      <c r="S214" s="46"/>
      <c r="T214" s="46"/>
      <c r="U214" s="46"/>
      <c r="V214" s="308"/>
      <c r="W214" s="308"/>
      <c r="X214" s="60"/>
    </row>
    <row r="215" spans="1:26">
      <c r="A215" s="61" t="str">
        <f t="shared" si="9"/>
        <v/>
      </c>
      <c r="B215" s="61" t="str">
        <f t="shared" si="10"/>
        <v/>
      </c>
      <c r="C215" s="61" t="str">
        <f t="shared" si="11"/>
        <v/>
      </c>
      <c r="D215" s="56">
        <v>203</v>
      </c>
      <c r="E215" s="56"/>
      <c r="F215" s="56"/>
      <c r="G215" s="57"/>
      <c r="H215" s="57"/>
      <c r="I215" s="57"/>
      <c r="J215" s="57"/>
      <c r="K215" s="57"/>
      <c r="L215" s="57"/>
      <c r="M215" s="57"/>
      <c r="N215" s="300"/>
      <c r="O215" s="58"/>
      <c r="P215" s="300"/>
      <c r="Q215" s="300"/>
      <c r="R215" s="294"/>
      <c r="S215" s="46"/>
      <c r="T215" s="46"/>
      <c r="U215" s="46"/>
      <c r="V215" s="308"/>
      <c r="W215" s="308"/>
      <c r="X215" s="60"/>
    </row>
    <row r="216" spans="1:26">
      <c r="A216" s="61" t="str">
        <f t="shared" si="9"/>
        <v/>
      </c>
      <c r="B216" s="61" t="str">
        <f t="shared" si="10"/>
        <v/>
      </c>
      <c r="C216" s="61" t="str">
        <f t="shared" si="11"/>
        <v/>
      </c>
      <c r="D216" s="56">
        <v>204</v>
      </c>
      <c r="E216" s="56"/>
      <c r="F216" s="56"/>
      <c r="G216" s="57"/>
      <c r="H216" s="57"/>
      <c r="I216" s="57"/>
      <c r="J216" s="57"/>
      <c r="K216" s="57"/>
      <c r="L216" s="57"/>
      <c r="M216" s="57"/>
      <c r="N216" s="300"/>
      <c r="O216" s="58"/>
      <c r="P216" s="300"/>
      <c r="Q216" s="300"/>
      <c r="R216" s="294"/>
      <c r="S216" s="46"/>
      <c r="T216" s="46"/>
      <c r="U216" s="46"/>
      <c r="V216" s="308"/>
      <c r="W216" s="308"/>
      <c r="X216" s="60"/>
    </row>
    <row r="217" spans="1:26">
      <c r="A217" s="61" t="str">
        <f t="shared" si="9"/>
        <v/>
      </c>
      <c r="B217" s="61" t="str">
        <f t="shared" si="10"/>
        <v/>
      </c>
      <c r="C217" s="61" t="str">
        <f t="shared" si="11"/>
        <v/>
      </c>
      <c r="D217" s="56">
        <v>205</v>
      </c>
      <c r="E217" s="56"/>
      <c r="F217" s="56"/>
      <c r="G217" s="57"/>
      <c r="H217" s="57"/>
      <c r="I217" s="57"/>
      <c r="J217" s="57"/>
      <c r="K217" s="57"/>
      <c r="L217" s="57"/>
      <c r="M217" s="57"/>
      <c r="N217" s="300"/>
      <c r="O217" s="58"/>
      <c r="P217" s="300"/>
      <c r="Q217" s="300"/>
      <c r="R217" s="294"/>
      <c r="S217" s="46"/>
      <c r="T217" s="46"/>
      <c r="U217" s="46"/>
      <c r="V217" s="308"/>
      <c r="W217" s="308"/>
      <c r="X217" s="60"/>
    </row>
    <row r="218" spans="1:26">
      <c r="A218" s="61" t="str">
        <f t="shared" si="9"/>
        <v/>
      </c>
      <c r="B218" s="61" t="str">
        <f t="shared" si="10"/>
        <v/>
      </c>
      <c r="C218" s="61" t="str">
        <f t="shared" si="11"/>
        <v/>
      </c>
      <c r="D218" s="56">
        <v>206</v>
      </c>
      <c r="E218" s="56"/>
      <c r="F218" s="56"/>
      <c r="G218" s="57"/>
      <c r="H218" s="57"/>
      <c r="I218" s="57"/>
      <c r="J218" s="57"/>
      <c r="K218" s="57"/>
      <c r="L218" s="57"/>
      <c r="M218" s="57"/>
      <c r="N218" s="300"/>
      <c r="O218" s="58"/>
      <c r="P218" s="300"/>
      <c r="Q218" s="300"/>
      <c r="R218" s="294"/>
      <c r="S218" s="46"/>
      <c r="T218" s="46"/>
      <c r="U218" s="46"/>
      <c r="V218" s="308"/>
      <c r="W218" s="308"/>
      <c r="X218" s="60"/>
    </row>
    <row r="219" spans="1:26">
      <c r="A219" s="61" t="str">
        <f t="shared" si="9"/>
        <v/>
      </c>
      <c r="B219" s="61" t="str">
        <f t="shared" si="10"/>
        <v/>
      </c>
      <c r="C219" s="61" t="str">
        <f t="shared" si="11"/>
        <v/>
      </c>
      <c r="D219" s="56">
        <v>207</v>
      </c>
      <c r="E219" s="56"/>
      <c r="F219" s="56"/>
      <c r="G219" s="57"/>
      <c r="H219" s="57"/>
      <c r="I219" s="57"/>
      <c r="J219" s="57"/>
      <c r="K219" s="57"/>
      <c r="L219" s="57"/>
      <c r="M219" s="57"/>
      <c r="N219" s="300"/>
      <c r="O219" s="58"/>
      <c r="P219" s="300"/>
      <c r="Q219" s="300"/>
      <c r="R219" s="294"/>
      <c r="S219" s="46"/>
      <c r="T219" s="46"/>
      <c r="U219" s="46"/>
      <c r="V219" s="308"/>
      <c r="W219" s="308"/>
      <c r="X219" s="60"/>
    </row>
    <row r="220" spans="1:26">
      <c r="A220" s="61" t="str">
        <f t="shared" si="9"/>
        <v/>
      </c>
      <c r="B220" s="61" t="str">
        <f t="shared" si="10"/>
        <v/>
      </c>
      <c r="C220" s="61" t="str">
        <f t="shared" si="11"/>
        <v/>
      </c>
      <c r="D220" s="56">
        <v>208</v>
      </c>
      <c r="E220" s="56"/>
      <c r="F220" s="56"/>
      <c r="G220" s="57"/>
      <c r="H220" s="57"/>
      <c r="I220" s="57"/>
      <c r="J220" s="57"/>
      <c r="K220" s="57"/>
      <c r="L220" s="57"/>
      <c r="M220" s="57"/>
      <c r="N220" s="300"/>
      <c r="O220" s="58"/>
      <c r="P220" s="300"/>
      <c r="Q220" s="300"/>
      <c r="R220" s="294"/>
      <c r="S220" s="46"/>
      <c r="T220" s="46"/>
      <c r="U220" s="46"/>
      <c r="V220" s="308"/>
      <c r="W220" s="308"/>
      <c r="X220" s="60"/>
    </row>
    <row r="221" spans="1:26">
      <c r="A221" s="61" t="str">
        <f t="shared" si="9"/>
        <v/>
      </c>
      <c r="B221" s="61" t="str">
        <f t="shared" si="10"/>
        <v/>
      </c>
      <c r="C221" s="61" t="str">
        <f t="shared" si="11"/>
        <v/>
      </c>
      <c r="D221" s="56">
        <v>209</v>
      </c>
      <c r="E221" s="56"/>
      <c r="F221" s="56"/>
      <c r="G221" s="57"/>
      <c r="H221" s="57"/>
      <c r="I221" s="57"/>
      <c r="J221" s="57"/>
      <c r="K221" s="57"/>
      <c r="L221" s="57"/>
      <c r="M221" s="57"/>
      <c r="N221" s="300"/>
      <c r="O221" s="58"/>
      <c r="P221" s="300"/>
      <c r="Q221" s="300"/>
      <c r="R221" s="294"/>
      <c r="S221" s="46"/>
      <c r="T221" s="46"/>
      <c r="U221" s="46"/>
      <c r="V221" s="308"/>
      <c r="W221" s="308"/>
      <c r="X221" s="60"/>
    </row>
    <row r="222" spans="1:26">
      <c r="A222" s="61" t="str">
        <f t="shared" si="9"/>
        <v/>
      </c>
      <c r="B222" s="61" t="str">
        <f t="shared" si="10"/>
        <v/>
      </c>
      <c r="C222" s="61" t="str">
        <f t="shared" si="11"/>
        <v/>
      </c>
      <c r="D222" s="56">
        <v>210</v>
      </c>
      <c r="E222" s="56"/>
      <c r="F222" s="56"/>
      <c r="G222" s="57"/>
      <c r="H222" s="57"/>
      <c r="I222" s="57"/>
      <c r="J222" s="57"/>
      <c r="K222" s="57"/>
      <c r="L222" s="57"/>
      <c r="M222" s="57"/>
      <c r="N222" s="300"/>
      <c r="O222" s="58"/>
      <c r="P222" s="300"/>
      <c r="Q222" s="300"/>
      <c r="R222" s="294"/>
      <c r="S222" s="46"/>
      <c r="T222" s="46"/>
      <c r="U222" s="46"/>
      <c r="V222" s="308"/>
      <c r="W222" s="308"/>
      <c r="X222" s="60"/>
    </row>
    <row r="223" spans="1:26">
      <c r="A223" s="61" t="str">
        <f t="shared" si="9"/>
        <v/>
      </c>
      <c r="B223" s="61" t="str">
        <f t="shared" si="10"/>
        <v/>
      </c>
      <c r="C223" s="61" t="str">
        <f t="shared" si="11"/>
        <v/>
      </c>
      <c r="D223" s="56">
        <v>211</v>
      </c>
      <c r="E223" s="56"/>
      <c r="F223" s="56"/>
      <c r="G223" s="57"/>
      <c r="H223" s="57"/>
      <c r="I223" s="57"/>
      <c r="J223" s="57"/>
      <c r="K223" s="57"/>
      <c r="L223" s="57"/>
      <c r="M223" s="57"/>
      <c r="N223" s="300"/>
      <c r="O223" s="58"/>
      <c r="P223" s="300"/>
      <c r="Q223" s="300"/>
      <c r="R223" s="294"/>
      <c r="S223" s="46"/>
      <c r="T223" s="46"/>
      <c r="U223" s="46"/>
      <c r="V223" s="308"/>
      <c r="W223" s="308"/>
      <c r="X223" s="60"/>
    </row>
    <row r="224" spans="1:26">
      <c r="A224" s="61" t="str">
        <f t="shared" si="9"/>
        <v/>
      </c>
      <c r="B224" s="61" t="str">
        <f t="shared" si="10"/>
        <v/>
      </c>
      <c r="C224" s="61" t="str">
        <f t="shared" si="11"/>
        <v/>
      </c>
      <c r="D224" s="56">
        <v>212</v>
      </c>
      <c r="E224" s="56"/>
      <c r="F224" s="56"/>
      <c r="G224" s="57"/>
      <c r="H224" s="57"/>
      <c r="I224" s="57"/>
      <c r="J224" s="57"/>
      <c r="K224" s="57"/>
      <c r="L224" s="57"/>
      <c r="M224" s="57"/>
      <c r="N224" s="300"/>
      <c r="O224" s="58"/>
      <c r="P224" s="300"/>
      <c r="Q224" s="300"/>
      <c r="R224" s="294"/>
      <c r="S224" s="46"/>
      <c r="T224" s="46"/>
      <c r="U224" s="46"/>
      <c r="V224" s="308"/>
      <c r="W224" s="308"/>
      <c r="X224" s="60"/>
    </row>
    <row r="225" spans="1:24">
      <c r="A225" s="61" t="str">
        <f t="shared" si="9"/>
        <v/>
      </c>
      <c r="B225" s="61" t="str">
        <f t="shared" si="10"/>
        <v/>
      </c>
      <c r="C225" s="61" t="str">
        <f t="shared" si="11"/>
        <v/>
      </c>
      <c r="D225" s="56">
        <v>213</v>
      </c>
      <c r="E225" s="56"/>
      <c r="F225" s="56"/>
      <c r="G225" s="57"/>
      <c r="H225" s="57"/>
      <c r="I225" s="57"/>
      <c r="J225" s="57"/>
      <c r="K225" s="57"/>
      <c r="L225" s="57"/>
      <c r="M225" s="57"/>
      <c r="N225" s="300"/>
      <c r="O225" s="58"/>
      <c r="P225" s="300"/>
      <c r="Q225" s="300"/>
      <c r="R225" s="294"/>
      <c r="S225" s="46"/>
      <c r="T225" s="46"/>
      <c r="U225" s="46"/>
      <c r="V225" s="308"/>
      <c r="W225" s="308"/>
      <c r="X225" s="60"/>
    </row>
    <row r="226" spans="1:24">
      <c r="A226" s="61" t="str">
        <f t="shared" si="9"/>
        <v/>
      </c>
      <c r="B226" s="61" t="str">
        <f t="shared" si="10"/>
        <v/>
      </c>
      <c r="C226" s="61" t="str">
        <f t="shared" si="11"/>
        <v/>
      </c>
      <c r="D226" s="56">
        <v>214</v>
      </c>
      <c r="E226" s="56"/>
      <c r="F226" s="56"/>
      <c r="G226" s="57"/>
      <c r="H226" s="57"/>
      <c r="I226" s="57"/>
      <c r="J226" s="57"/>
      <c r="K226" s="57"/>
      <c r="L226" s="57"/>
      <c r="M226" s="57"/>
      <c r="N226" s="300"/>
      <c r="O226" s="58"/>
      <c r="P226" s="300"/>
      <c r="Q226" s="300"/>
      <c r="R226" s="294"/>
      <c r="S226" s="46"/>
      <c r="T226" s="46"/>
      <c r="U226" s="46"/>
      <c r="V226" s="308"/>
      <c r="W226" s="308"/>
      <c r="X226" s="60"/>
    </row>
    <row r="227" spans="1:24">
      <c r="A227" s="61" t="str">
        <f t="shared" si="9"/>
        <v/>
      </c>
      <c r="B227" s="61" t="str">
        <f t="shared" si="10"/>
        <v/>
      </c>
      <c r="C227" s="61" t="str">
        <f t="shared" si="11"/>
        <v/>
      </c>
      <c r="D227" s="56">
        <v>215</v>
      </c>
      <c r="E227" s="56"/>
      <c r="F227" s="56"/>
      <c r="G227" s="57"/>
      <c r="H227" s="57"/>
      <c r="I227" s="57"/>
      <c r="J227" s="57"/>
      <c r="K227" s="57"/>
      <c r="L227" s="57"/>
      <c r="M227" s="57"/>
      <c r="N227" s="300"/>
      <c r="O227" s="58"/>
      <c r="P227" s="300"/>
      <c r="Q227" s="300"/>
      <c r="R227" s="294"/>
      <c r="S227" s="46"/>
      <c r="T227" s="46"/>
      <c r="U227" s="46"/>
      <c r="V227" s="308"/>
      <c r="W227" s="308"/>
      <c r="X227" s="60"/>
    </row>
    <row r="228" spans="1:24">
      <c r="A228" s="61" t="str">
        <f t="shared" si="9"/>
        <v/>
      </c>
      <c r="B228" s="61" t="str">
        <f t="shared" si="10"/>
        <v/>
      </c>
      <c r="C228" s="61" t="str">
        <f t="shared" si="11"/>
        <v/>
      </c>
      <c r="D228" s="56">
        <v>216</v>
      </c>
      <c r="E228" s="56"/>
      <c r="F228" s="56"/>
      <c r="G228" s="57"/>
      <c r="H228" s="57"/>
      <c r="I228" s="57"/>
      <c r="J228" s="57"/>
      <c r="K228" s="57"/>
      <c r="L228" s="57"/>
      <c r="M228" s="57"/>
      <c r="N228" s="300"/>
      <c r="O228" s="58"/>
      <c r="P228" s="300"/>
      <c r="Q228" s="300"/>
      <c r="R228" s="294"/>
      <c r="S228" s="46"/>
      <c r="T228" s="46"/>
      <c r="U228" s="46"/>
      <c r="V228" s="308"/>
      <c r="W228" s="308"/>
      <c r="X228" s="60"/>
    </row>
    <row r="229" spans="1:24">
      <c r="A229" s="61" t="str">
        <f t="shared" si="9"/>
        <v/>
      </c>
      <c r="B229" s="61" t="str">
        <f t="shared" si="10"/>
        <v/>
      </c>
      <c r="C229" s="61" t="str">
        <f t="shared" si="11"/>
        <v/>
      </c>
      <c r="D229" s="56">
        <v>217</v>
      </c>
      <c r="E229" s="56"/>
      <c r="F229" s="56"/>
      <c r="G229" s="57"/>
      <c r="H229" s="57"/>
      <c r="I229" s="57"/>
      <c r="J229" s="57"/>
      <c r="K229" s="57"/>
      <c r="L229" s="57"/>
      <c r="M229" s="57"/>
      <c r="N229" s="300"/>
      <c r="O229" s="58"/>
      <c r="P229" s="300"/>
      <c r="Q229" s="300"/>
      <c r="R229" s="294"/>
      <c r="S229" s="46"/>
      <c r="T229" s="46"/>
      <c r="U229" s="46"/>
      <c r="V229" s="308"/>
      <c r="W229" s="308"/>
      <c r="X229" s="60"/>
    </row>
    <row r="230" spans="1:24">
      <c r="A230" s="61" t="str">
        <f t="shared" si="9"/>
        <v/>
      </c>
      <c r="B230" s="61" t="str">
        <f t="shared" si="10"/>
        <v/>
      </c>
      <c r="C230" s="61" t="str">
        <f t="shared" si="11"/>
        <v/>
      </c>
      <c r="D230" s="56">
        <v>218</v>
      </c>
      <c r="E230" s="56"/>
      <c r="F230" s="56"/>
      <c r="G230" s="57"/>
      <c r="H230" s="57"/>
      <c r="I230" s="57"/>
      <c r="J230" s="57"/>
      <c r="K230" s="57"/>
      <c r="L230" s="57"/>
      <c r="M230" s="57"/>
      <c r="N230" s="300"/>
      <c r="O230" s="58"/>
      <c r="P230" s="300"/>
      <c r="Q230" s="300"/>
      <c r="R230" s="294"/>
      <c r="S230" s="46"/>
      <c r="T230" s="46"/>
      <c r="U230" s="46"/>
      <c r="V230" s="308"/>
      <c r="W230" s="308"/>
      <c r="X230" s="60"/>
    </row>
    <row r="231" spans="1:24">
      <c r="A231" s="61" t="str">
        <f t="shared" si="9"/>
        <v/>
      </c>
      <c r="B231" s="61" t="str">
        <f t="shared" si="10"/>
        <v/>
      </c>
      <c r="C231" s="61" t="str">
        <f t="shared" si="11"/>
        <v/>
      </c>
      <c r="D231" s="56">
        <v>219</v>
      </c>
      <c r="E231" s="56"/>
      <c r="F231" s="56"/>
      <c r="G231" s="57"/>
      <c r="H231" s="57"/>
      <c r="I231" s="57"/>
      <c r="J231" s="57"/>
      <c r="K231" s="57"/>
      <c r="L231" s="57"/>
      <c r="M231" s="57"/>
      <c r="N231" s="300"/>
      <c r="O231" s="58"/>
      <c r="P231" s="300"/>
      <c r="Q231" s="300"/>
      <c r="R231" s="294"/>
      <c r="S231" s="46"/>
      <c r="T231" s="46"/>
      <c r="U231" s="46"/>
      <c r="V231" s="308"/>
      <c r="W231" s="308"/>
      <c r="X231" s="60"/>
    </row>
    <row r="232" spans="1:24">
      <c r="A232" s="61" t="str">
        <f t="shared" si="9"/>
        <v/>
      </c>
      <c r="B232" s="61" t="str">
        <f t="shared" si="10"/>
        <v/>
      </c>
      <c r="C232" s="61" t="str">
        <f t="shared" si="11"/>
        <v/>
      </c>
      <c r="D232" s="56">
        <v>220</v>
      </c>
      <c r="E232" s="56"/>
      <c r="F232" s="56"/>
      <c r="G232" s="57"/>
      <c r="H232" s="57"/>
      <c r="I232" s="57"/>
      <c r="J232" s="57"/>
      <c r="K232" s="57"/>
      <c r="L232" s="57"/>
      <c r="M232" s="57"/>
      <c r="N232" s="300"/>
      <c r="O232" s="58"/>
      <c r="P232" s="300"/>
      <c r="Q232" s="300"/>
      <c r="R232" s="294"/>
      <c r="S232" s="46"/>
      <c r="T232" s="46"/>
      <c r="U232" s="46"/>
      <c r="V232" s="308"/>
      <c r="W232" s="308"/>
      <c r="X232" s="60"/>
    </row>
    <row r="233" spans="1:24">
      <c r="A233" s="61" t="str">
        <f t="shared" si="9"/>
        <v/>
      </c>
      <c r="B233" s="61" t="str">
        <f t="shared" si="10"/>
        <v/>
      </c>
      <c r="C233" s="61" t="str">
        <f t="shared" si="11"/>
        <v/>
      </c>
      <c r="D233" s="56">
        <v>221</v>
      </c>
      <c r="E233" s="56"/>
      <c r="F233" s="56"/>
      <c r="G233" s="57"/>
      <c r="H233" s="57"/>
      <c r="I233" s="57"/>
      <c r="J233" s="57"/>
      <c r="K233" s="57"/>
      <c r="L233" s="57"/>
      <c r="M233" s="57"/>
      <c r="N233" s="300"/>
      <c r="O233" s="58"/>
      <c r="P233" s="300"/>
      <c r="Q233" s="300"/>
      <c r="R233" s="294"/>
      <c r="S233" s="46"/>
      <c r="T233" s="46"/>
      <c r="U233" s="46"/>
      <c r="V233" s="308"/>
      <c r="W233" s="308"/>
      <c r="X233" s="60"/>
    </row>
    <row r="234" spans="1:24">
      <c r="A234" s="61" t="str">
        <f t="shared" si="9"/>
        <v/>
      </c>
      <c r="B234" s="61" t="str">
        <f t="shared" si="10"/>
        <v/>
      </c>
      <c r="C234" s="61" t="str">
        <f t="shared" si="11"/>
        <v/>
      </c>
      <c r="D234" s="56">
        <v>222</v>
      </c>
      <c r="E234" s="56"/>
      <c r="F234" s="56"/>
      <c r="G234" s="57"/>
      <c r="H234" s="57"/>
      <c r="I234" s="57"/>
      <c r="J234" s="57"/>
      <c r="K234" s="57"/>
      <c r="L234" s="57"/>
      <c r="M234" s="57"/>
      <c r="N234" s="300"/>
      <c r="O234" s="58"/>
      <c r="P234" s="300"/>
      <c r="Q234" s="300"/>
      <c r="R234" s="294"/>
      <c r="S234" s="46"/>
      <c r="T234" s="46"/>
      <c r="U234" s="46"/>
      <c r="V234" s="308"/>
      <c r="W234" s="308"/>
      <c r="X234" s="60"/>
    </row>
    <row r="235" spans="1:24">
      <c r="A235" s="61" t="str">
        <f t="shared" si="9"/>
        <v/>
      </c>
      <c r="B235" s="61" t="str">
        <f t="shared" si="10"/>
        <v/>
      </c>
      <c r="C235" s="61" t="str">
        <f t="shared" si="11"/>
        <v/>
      </c>
      <c r="D235" s="56">
        <v>223</v>
      </c>
      <c r="E235" s="56"/>
      <c r="F235" s="56"/>
      <c r="G235" s="57"/>
      <c r="H235" s="57"/>
      <c r="I235" s="57"/>
      <c r="J235" s="57"/>
      <c r="K235" s="57"/>
      <c r="L235" s="57"/>
      <c r="M235" s="57"/>
      <c r="N235" s="300"/>
      <c r="O235" s="58"/>
      <c r="P235" s="300"/>
      <c r="Q235" s="300"/>
      <c r="R235" s="294"/>
      <c r="S235" s="46"/>
      <c r="T235" s="46"/>
      <c r="U235" s="46"/>
      <c r="V235" s="308"/>
      <c r="W235" s="308"/>
      <c r="X235" s="60"/>
    </row>
    <row r="236" spans="1:24">
      <c r="A236" s="61" t="str">
        <f t="shared" si="9"/>
        <v/>
      </c>
      <c r="B236" s="61" t="str">
        <f t="shared" si="10"/>
        <v/>
      </c>
      <c r="C236" s="61" t="str">
        <f t="shared" si="11"/>
        <v/>
      </c>
      <c r="D236" s="56">
        <v>224</v>
      </c>
      <c r="E236" s="56"/>
      <c r="F236" s="56"/>
      <c r="G236" s="57"/>
      <c r="H236" s="57"/>
      <c r="I236" s="57"/>
      <c r="J236" s="57"/>
      <c r="K236" s="57"/>
      <c r="L236" s="57"/>
      <c r="M236" s="57"/>
      <c r="N236" s="300"/>
      <c r="O236" s="58"/>
      <c r="P236" s="300"/>
      <c r="Q236" s="300"/>
      <c r="R236" s="294"/>
      <c r="S236" s="46"/>
      <c r="T236" s="46"/>
      <c r="U236" s="46"/>
      <c r="V236" s="308"/>
      <c r="W236" s="308"/>
      <c r="X236" s="60"/>
    </row>
    <row r="237" spans="1:24">
      <c r="A237" s="61" t="str">
        <f t="shared" si="9"/>
        <v/>
      </c>
      <c r="B237" s="61" t="str">
        <f t="shared" si="10"/>
        <v/>
      </c>
      <c r="C237" s="61" t="str">
        <f t="shared" si="11"/>
        <v/>
      </c>
      <c r="D237" s="56">
        <v>225</v>
      </c>
      <c r="E237" s="56"/>
      <c r="F237" s="56"/>
      <c r="G237" s="57"/>
      <c r="H237" s="57"/>
      <c r="I237" s="57"/>
      <c r="J237" s="57"/>
      <c r="K237" s="57"/>
      <c r="L237" s="57"/>
      <c r="M237" s="57"/>
      <c r="N237" s="300"/>
      <c r="O237" s="58"/>
      <c r="P237" s="300"/>
      <c r="Q237" s="300"/>
      <c r="R237" s="294"/>
      <c r="S237" s="46"/>
      <c r="T237" s="46"/>
      <c r="U237" s="46"/>
      <c r="V237" s="308"/>
      <c r="W237" s="308"/>
      <c r="X237" s="60"/>
    </row>
    <row r="238" spans="1:24">
      <c r="A238" s="61" t="str">
        <f t="shared" si="9"/>
        <v/>
      </c>
      <c r="B238" s="61" t="str">
        <f t="shared" si="10"/>
        <v/>
      </c>
      <c r="C238" s="61" t="str">
        <f t="shared" si="11"/>
        <v/>
      </c>
      <c r="D238" s="56">
        <v>226</v>
      </c>
      <c r="E238" s="56"/>
      <c r="F238" s="56"/>
      <c r="G238" s="57"/>
      <c r="H238" s="57"/>
      <c r="I238" s="57"/>
      <c r="J238" s="57"/>
      <c r="K238" s="57"/>
      <c r="L238" s="57"/>
      <c r="M238" s="57"/>
      <c r="N238" s="300"/>
      <c r="O238" s="58"/>
      <c r="P238" s="300"/>
      <c r="Q238" s="300"/>
      <c r="R238" s="294"/>
      <c r="S238" s="46"/>
      <c r="T238" s="46"/>
      <c r="U238" s="46"/>
      <c r="V238" s="308"/>
      <c r="W238" s="308"/>
      <c r="X238" s="60"/>
    </row>
    <row r="239" spans="1:24">
      <c r="A239" s="61" t="str">
        <f t="shared" si="9"/>
        <v/>
      </c>
      <c r="B239" s="61" t="str">
        <f t="shared" si="10"/>
        <v/>
      </c>
      <c r="C239" s="61" t="str">
        <f t="shared" si="11"/>
        <v/>
      </c>
      <c r="D239" s="56">
        <v>227</v>
      </c>
      <c r="E239" s="56"/>
      <c r="F239" s="56"/>
      <c r="G239" s="57"/>
      <c r="H239" s="57"/>
      <c r="I239" s="57"/>
      <c r="J239" s="57"/>
      <c r="K239" s="57"/>
      <c r="L239" s="57"/>
      <c r="M239" s="57"/>
      <c r="N239" s="300"/>
      <c r="O239" s="58"/>
      <c r="P239" s="300"/>
      <c r="Q239" s="300"/>
      <c r="R239" s="294"/>
      <c r="S239" s="46"/>
      <c r="T239" s="46"/>
      <c r="U239" s="46"/>
      <c r="V239" s="308"/>
      <c r="W239" s="308"/>
      <c r="X239" s="60"/>
    </row>
    <row r="240" spans="1:24">
      <c r="A240" s="61" t="str">
        <f t="shared" si="9"/>
        <v/>
      </c>
      <c r="B240" s="61" t="str">
        <f t="shared" si="10"/>
        <v/>
      </c>
      <c r="C240" s="61" t="str">
        <f t="shared" si="11"/>
        <v/>
      </c>
      <c r="D240" s="56">
        <v>228</v>
      </c>
      <c r="E240" s="56"/>
      <c r="F240" s="56"/>
      <c r="G240" s="57"/>
      <c r="H240" s="57"/>
      <c r="I240" s="57"/>
      <c r="J240" s="57"/>
      <c r="K240" s="57"/>
      <c r="L240" s="57"/>
      <c r="M240" s="57"/>
      <c r="N240" s="300"/>
      <c r="O240" s="58"/>
      <c r="P240" s="300"/>
      <c r="Q240" s="300"/>
      <c r="R240" s="294"/>
      <c r="S240" s="46"/>
      <c r="T240" s="46"/>
      <c r="U240" s="46"/>
      <c r="V240" s="308"/>
      <c r="W240" s="308"/>
      <c r="X240" s="60"/>
    </row>
    <row r="241" spans="1:24">
      <c r="A241" s="61" t="str">
        <f t="shared" si="9"/>
        <v/>
      </c>
      <c r="B241" s="61" t="str">
        <f t="shared" si="10"/>
        <v/>
      </c>
      <c r="C241" s="61" t="str">
        <f t="shared" si="11"/>
        <v/>
      </c>
      <c r="D241" s="56">
        <v>229</v>
      </c>
      <c r="E241" s="56"/>
      <c r="F241" s="56"/>
      <c r="G241" s="57"/>
      <c r="H241" s="57"/>
      <c r="I241" s="57"/>
      <c r="J241" s="57"/>
      <c r="K241" s="57"/>
      <c r="L241" s="57"/>
      <c r="M241" s="57"/>
      <c r="N241" s="300"/>
      <c r="O241" s="58"/>
      <c r="P241" s="300"/>
      <c r="Q241" s="300"/>
      <c r="R241" s="294"/>
      <c r="S241" s="46"/>
      <c r="T241" s="46"/>
      <c r="U241" s="46"/>
      <c r="V241" s="308"/>
      <c r="W241" s="308"/>
      <c r="X241" s="60"/>
    </row>
    <row r="242" spans="1:24">
      <c r="A242" s="61" t="str">
        <f t="shared" si="9"/>
        <v/>
      </c>
      <c r="B242" s="61" t="str">
        <f t="shared" si="10"/>
        <v/>
      </c>
      <c r="C242" s="61" t="str">
        <f t="shared" si="11"/>
        <v/>
      </c>
      <c r="D242" s="56">
        <v>230</v>
      </c>
      <c r="E242" s="56"/>
      <c r="F242" s="56"/>
      <c r="G242" s="57"/>
      <c r="H242" s="57"/>
      <c r="I242" s="57"/>
      <c r="J242" s="57"/>
      <c r="K242" s="57"/>
      <c r="L242" s="57"/>
      <c r="M242" s="57"/>
      <c r="N242" s="300"/>
      <c r="O242" s="58"/>
      <c r="P242" s="300"/>
      <c r="Q242" s="300"/>
      <c r="R242" s="294"/>
      <c r="S242" s="46"/>
      <c r="T242" s="46"/>
      <c r="U242" s="46"/>
      <c r="V242" s="308"/>
      <c r="W242" s="308"/>
      <c r="X242" s="60"/>
    </row>
    <row r="243" spans="1:24">
      <c r="A243" s="61" t="str">
        <f t="shared" si="9"/>
        <v/>
      </c>
      <c r="B243" s="61" t="str">
        <f t="shared" si="10"/>
        <v/>
      </c>
      <c r="C243" s="61" t="str">
        <f t="shared" si="11"/>
        <v/>
      </c>
      <c r="D243" s="56">
        <v>231</v>
      </c>
      <c r="E243" s="56"/>
      <c r="F243" s="56"/>
      <c r="G243" s="57"/>
      <c r="H243" s="57"/>
      <c r="I243" s="57"/>
      <c r="J243" s="57"/>
      <c r="K243" s="57"/>
      <c r="L243" s="57"/>
      <c r="M243" s="57"/>
      <c r="N243" s="300"/>
      <c r="O243" s="58"/>
      <c r="P243" s="300"/>
      <c r="Q243" s="300"/>
      <c r="R243" s="294"/>
      <c r="S243" s="46"/>
      <c r="T243" s="46"/>
      <c r="U243" s="46"/>
      <c r="V243" s="308"/>
      <c r="W243" s="308"/>
      <c r="X243" s="60"/>
    </row>
    <row r="244" spans="1:24">
      <c r="A244" s="61" t="str">
        <f t="shared" si="9"/>
        <v/>
      </c>
      <c r="B244" s="61" t="str">
        <f t="shared" si="10"/>
        <v/>
      </c>
      <c r="C244" s="61" t="str">
        <f t="shared" si="11"/>
        <v/>
      </c>
      <c r="D244" s="56">
        <v>232</v>
      </c>
      <c r="E244" s="56"/>
      <c r="F244" s="56"/>
      <c r="G244" s="57"/>
      <c r="H244" s="57"/>
      <c r="I244" s="57"/>
      <c r="J244" s="57"/>
      <c r="K244" s="57"/>
      <c r="L244" s="57"/>
      <c r="M244" s="57"/>
      <c r="N244" s="300"/>
      <c r="O244" s="58"/>
      <c r="P244" s="300"/>
      <c r="Q244" s="300"/>
      <c r="R244" s="294"/>
      <c r="S244" s="46"/>
      <c r="T244" s="46"/>
      <c r="U244" s="46"/>
      <c r="V244" s="308"/>
      <c r="W244" s="308"/>
      <c r="X244" s="60"/>
    </row>
    <row r="245" spans="1:24">
      <c r="A245" s="61" t="str">
        <f t="shared" si="9"/>
        <v/>
      </c>
      <c r="B245" s="61" t="str">
        <f t="shared" si="10"/>
        <v/>
      </c>
      <c r="C245" s="61" t="str">
        <f t="shared" si="11"/>
        <v/>
      </c>
      <c r="D245" s="56">
        <v>233</v>
      </c>
      <c r="E245" s="56"/>
      <c r="F245" s="56"/>
      <c r="G245" s="57"/>
      <c r="H245" s="57"/>
      <c r="I245" s="57"/>
      <c r="J245" s="57"/>
      <c r="K245" s="57"/>
      <c r="L245" s="57"/>
      <c r="M245" s="57"/>
      <c r="N245" s="300"/>
      <c r="O245" s="58"/>
      <c r="P245" s="300"/>
      <c r="Q245" s="300"/>
      <c r="R245" s="294"/>
      <c r="S245" s="46"/>
      <c r="T245" s="46"/>
      <c r="U245" s="46"/>
      <c r="V245" s="308"/>
      <c r="W245" s="308"/>
      <c r="X245" s="60"/>
    </row>
    <row r="246" spans="1:24">
      <c r="A246" s="61" t="str">
        <f t="shared" si="9"/>
        <v/>
      </c>
      <c r="B246" s="61" t="str">
        <f t="shared" si="10"/>
        <v/>
      </c>
      <c r="C246" s="61" t="str">
        <f t="shared" si="11"/>
        <v/>
      </c>
      <c r="D246" s="56">
        <v>234</v>
      </c>
      <c r="E246" s="56"/>
      <c r="F246" s="56"/>
      <c r="G246" s="57"/>
      <c r="H246" s="57"/>
      <c r="I246" s="57"/>
      <c r="J246" s="57"/>
      <c r="K246" s="57"/>
      <c r="L246" s="57"/>
      <c r="M246" s="57"/>
      <c r="N246" s="300"/>
      <c r="O246" s="58"/>
      <c r="P246" s="300"/>
      <c r="Q246" s="300"/>
      <c r="R246" s="294"/>
      <c r="S246" s="46"/>
      <c r="T246" s="46"/>
      <c r="U246" s="46"/>
      <c r="V246" s="308"/>
      <c r="W246" s="308"/>
      <c r="X246" s="60"/>
    </row>
    <row r="247" spans="1:24">
      <c r="A247" s="61" t="str">
        <f t="shared" si="9"/>
        <v/>
      </c>
      <c r="B247" s="61" t="str">
        <f t="shared" si="10"/>
        <v/>
      </c>
      <c r="C247" s="61" t="str">
        <f t="shared" si="11"/>
        <v/>
      </c>
      <c r="D247" s="56">
        <v>235</v>
      </c>
      <c r="E247" s="56"/>
      <c r="F247" s="56"/>
      <c r="G247" s="57"/>
      <c r="H247" s="57"/>
      <c r="I247" s="57"/>
      <c r="J247" s="57"/>
      <c r="K247" s="57"/>
      <c r="L247" s="57"/>
      <c r="M247" s="57"/>
      <c r="N247" s="300"/>
      <c r="O247" s="58"/>
      <c r="P247" s="300"/>
      <c r="Q247" s="300"/>
      <c r="R247" s="294"/>
      <c r="S247" s="46"/>
      <c r="T247" s="46"/>
      <c r="U247" s="46"/>
      <c r="V247" s="308"/>
      <c r="W247" s="308"/>
      <c r="X247" s="60"/>
    </row>
    <row r="248" spans="1:24">
      <c r="A248" s="61" t="str">
        <f t="shared" si="9"/>
        <v/>
      </c>
      <c r="B248" s="61" t="str">
        <f t="shared" si="10"/>
        <v/>
      </c>
      <c r="C248" s="61" t="str">
        <f t="shared" si="11"/>
        <v/>
      </c>
      <c r="D248" s="56">
        <v>236</v>
      </c>
      <c r="E248" s="56"/>
      <c r="F248" s="56"/>
      <c r="G248" s="57"/>
      <c r="H248" s="57"/>
      <c r="I248" s="57"/>
      <c r="J248" s="57"/>
      <c r="K248" s="57"/>
      <c r="L248" s="57"/>
      <c r="M248" s="57"/>
      <c r="N248" s="300"/>
      <c r="O248" s="58"/>
      <c r="P248" s="300"/>
      <c r="Q248" s="300"/>
      <c r="R248" s="294"/>
      <c r="S248" s="46"/>
      <c r="T248" s="46"/>
      <c r="U248" s="46"/>
      <c r="V248" s="308"/>
      <c r="W248" s="308"/>
      <c r="X248" s="60"/>
    </row>
    <row r="249" spans="1:24">
      <c r="A249" s="61" t="str">
        <f t="shared" si="9"/>
        <v/>
      </c>
      <c r="B249" s="61" t="str">
        <f t="shared" si="10"/>
        <v/>
      </c>
      <c r="C249" s="61" t="str">
        <f t="shared" si="11"/>
        <v/>
      </c>
      <c r="D249" s="56">
        <v>237</v>
      </c>
      <c r="E249" s="56"/>
      <c r="F249" s="56"/>
      <c r="G249" s="57"/>
      <c r="H249" s="57"/>
      <c r="I249" s="57"/>
      <c r="J249" s="57"/>
      <c r="K249" s="57"/>
      <c r="L249" s="57"/>
      <c r="M249" s="57"/>
      <c r="N249" s="300"/>
      <c r="O249" s="58"/>
      <c r="P249" s="300"/>
      <c r="Q249" s="300"/>
      <c r="R249" s="294"/>
      <c r="S249" s="46"/>
      <c r="T249" s="46"/>
      <c r="U249" s="46"/>
      <c r="V249" s="308"/>
      <c r="W249" s="308"/>
      <c r="X249" s="60"/>
    </row>
    <row r="250" spans="1:24">
      <c r="A250" s="61" t="str">
        <f t="shared" si="9"/>
        <v/>
      </c>
      <c r="B250" s="61" t="str">
        <f t="shared" si="10"/>
        <v/>
      </c>
      <c r="C250" s="61" t="str">
        <f t="shared" si="11"/>
        <v/>
      </c>
      <c r="D250" s="56">
        <v>238</v>
      </c>
      <c r="E250" s="56"/>
      <c r="F250" s="56"/>
      <c r="G250" s="57"/>
      <c r="H250" s="57"/>
      <c r="I250" s="57"/>
      <c r="J250" s="57"/>
      <c r="K250" s="57"/>
      <c r="L250" s="57"/>
      <c r="M250" s="57"/>
      <c r="N250" s="300"/>
      <c r="O250" s="58"/>
      <c r="P250" s="300"/>
      <c r="Q250" s="300"/>
      <c r="R250" s="294"/>
      <c r="S250" s="46"/>
      <c r="T250" s="46"/>
      <c r="U250" s="46"/>
      <c r="V250" s="308"/>
      <c r="W250" s="308"/>
      <c r="X250" s="60"/>
    </row>
    <row r="251" spans="1:24">
      <c r="A251" s="61" t="str">
        <f t="shared" si="9"/>
        <v/>
      </c>
      <c r="B251" s="61" t="str">
        <f t="shared" si="10"/>
        <v/>
      </c>
      <c r="C251" s="61" t="str">
        <f t="shared" si="11"/>
        <v/>
      </c>
      <c r="D251" s="56">
        <v>239</v>
      </c>
      <c r="E251" s="56"/>
      <c r="F251" s="56"/>
      <c r="G251" s="57"/>
      <c r="H251" s="57"/>
      <c r="I251" s="57"/>
      <c r="J251" s="57"/>
      <c r="K251" s="57"/>
      <c r="L251" s="57"/>
      <c r="M251" s="57"/>
      <c r="N251" s="300"/>
      <c r="O251" s="58"/>
      <c r="P251" s="300"/>
      <c r="Q251" s="300"/>
      <c r="R251" s="294"/>
      <c r="S251" s="46"/>
      <c r="T251" s="46"/>
      <c r="U251" s="46"/>
      <c r="V251" s="308"/>
      <c r="W251" s="308"/>
      <c r="X251" s="60"/>
    </row>
    <row r="252" spans="1:24">
      <c r="A252" s="61" t="str">
        <f t="shared" si="9"/>
        <v/>
      </c>
      <c r="B252" s="61" t="str">
        <f t="shared" si="10"/>
        <v/>
      </c>
      <c r="C252" s="61" t="str">
        <f t="shared" si="11"/>
        <v/>
      </c>
      <c r="D252" s="56">
        <v>240</v>
      </c>
      <c r="E252" s="56"/>
      <c r="F252" s="56"/>
      <c r="G252" s="57"/>
      <c r="H252" s="57"/>
      <c r="I252" s="57"/>
      <c r="J252" s="57"/>
      <c r="K252" s="57"/>
      <c r="L252" s="57"/>
      <c r="M252" s="57"/>
      <c r="N252" s="300"/>
      <c r="O252" s="58"/>
      <c r="P252" s="300"/>
      <c r="Q252" s="300"/>
      <c r="R252" s="294"/>
      <c r="S252" s="46"/>
      <c r="T252" s="46"/>
      <c r="U252" s="46"/>
      <c r="V252" s="308"/>
      <c r="W252" s="308"/>
      <c r="X252" s="60"/>
    </row>
    <row r="253" spans="1:24">
      <c r="A253" s="61" t="str">
        <f t="shared" si="9"/>
        <v/>
      </c>
      <c r="B253" s="61" t="str">
        <f t="shared" si="10"/>
        <v/>
      </c>
      <c r="C253" s="61" t="str">
        <f t="shared" si="11"/>
        <v/>
      </c>
      <c r="D253" s="56">
        <v>241</v>
      </c>
      <c r="E253" s="56"/>
      <c r="F253" s="56"/>
      <c r="G253" s="57"/>
      <c r="H253" s="57"/>
      <c r="I253" s="57"/>
      <c r="J253" s="57"/>
      <c r="K253" s="57"/>
      <c r="L253" s="57"/>
      <c r="M253" s="57"/>
      <c r="N253" s="300"/>
      <c r="O253" s="58"/>
      <c r="P253" s="300"/>
      <c r="Q253" s="300"/>
      <c r="R253" s="294"/>
      <c r="S253" s="46"/>
      <c r="T253" s="46"/>
      <c r="U253" s="46"/>
      <c r="V253" s="308"/>
      <c r="W253" s="308"/>
      <c r="X253" s="60"/>
    </row>
    <row r="254" spans="1:24">
      <c r="A254" s="61" t="str">
        <f t="shared" si="9"/>
        <v/>
      </c>
      <c r="B254" s="61" t="str">
        <f t="shared" si="10"/>
        <v/>
      </c>
      <c r="C254" s="61" t="str">
        <f t="shared" si="11"/>
        <v/>
      </c>
      <c r="D254" s="56">
        <v>242</v>
      </c>
      <c r="E254" s="56"/>
      <c r="F254" s="56"/>
      <c r="G254" s="57"/>
      <c r="H254" s="57"/>
      <c r="I254" s="57"/>
      <c r="J254" s="57"/>
      <c r="K254" s="57"/>
      <c r="L254" s="57"/>
      <c r="M254" s="57"/>
      <c r="N254" s="300"/>
      <c r="O254" s="58"/>
      <c r="P254" s="300"/>
      <c r="Q254" s="300"/>
      <c r="R254" s="294"/>
      <c r="S254" s="46"/>
      <c r="T254" s="46"/>
      <c r="U254" s="46"/>
      <c r="V254" s="308"/>
      <c r="W254" s="308"/>
      <c r="X254" s="60"/>
    </row>
    <row r="255" spans="1:24">
      <c r="A255" s="61" t="str">
        <f t="shared" si="9"/>
        <v/>
      </c>
      <c r="B255" s="61" t="str">
        <f t="shared" si="10"/>
        <v/>
      </c>
      <c r="C255" s="61" t="str">
        <f t="shared" si="11"/>
        <v/>
      </c>
      <c r="D255" s="56">
        <v>243</v>
      </c>
      <c r="E255" s="56"/>
      <c r="F255" s="56"/>
      <c r="G255" s="57"/>
      <c r="H255" s="57"/>
      <c r="I255" s="57"/>
      <c r="J255" s="57"/>
      <c r="K255" s="57"/>
      <c r="L255" s="57"/>
      <c r="M255" s="57"/>
      <c r="N255" s="300"/>
      <c r="O255" s="58"/>
      <c r="P255" s="300"/>
      <c r="Q255" s="300"/>
      <c r="R255" s="294"/>
      <c r="S255" s="46"/>
      <c r="T255" s="46"/>
      <c r="U255" s="46"/>
      <c r="V255" s="308"/>
      <c r="W255" s="308"/>
      <c r="X255" s="60"/>
    </row>
    <row r="256" spans="1:24">
      <c r="A256" s="61" t="str">
        <f t="shared" si="9"/>
        <v/>
      </c>
      <c r="B256" s="61" t="str">
        <f t="shared" si="10"/>
        <v/>
      </c>
      <c r="C256" s="61" t="str">
        <f t="shared" si="11"/>
        <v/>
      </c>
      <c r="D256" s="56">
        <v>244</v>
      </c>
      <c r="E256" s="56"/>
      <c r="F256" s="56"/>
      <c r="G256" s="57"/>
      <c r="H256" s="57"/>
      <c r="I256" s="57"/>
      <c r="J256" s="57"/>
      <c r="K256" s="57"/>
      <c r="L256" s="57"/>
      <c r="M256" s="57"/>
      <c r="N256" s="300"/>
      <c r="O256" s="58"/>
      <c r="P256" s="300"/>
      <c r="Q256" s="300"/>
      <c r="R256" s="294"/>
      <c r="S256" s="46"/>
      <c r="T256" s="46"/>
      <c r="U256" s="46"/>
      <c r="V256" s="308"/>
      <c r="W256" s="308"/>
      <c r="X256" s="60"/>
    </row>
    <row r="257" spans="1:24">
      <c r="A257" s="61" t="str">
        <f t="shared" si="9"/>
        <v/>
      </c>
      <c r="B257" s="61" t="str">
        <f t="shared" si="10"/>
        <v/>
      </c>
      <c r="C257" s="61" t="str">
        <f t="shared" si="11"/>
        <v/>
      </c>
      <c r="D257" s="56">
        <v>245</v>
      </c>
      <c r="E257" s="56"/>
      <c r="F257" s="56"/>
      <c r="G257" s="57"/>
      <c r="H257" s="57"/>
      <c r="I257" s="57"/>
      <c r="J257" s="57"/>
      <c r="K257" s="57"/>
      <c r="L257" s="57"/>
      <c r="M257" s="57"/>
      <c r="N257" s="300"/>
      <c r="O257" s="58"/>
      <c r="P257" s="300"/>
      <c r="Q257" s="300"/>
      <c r="R257" s="294"/>
      <c r="S257" s="46"/>
      <c r="T257" s="46"/>
      <c r="U257" s="46"/>
      <c r="V257" s="308"/>
      <c r="W257" s="308"/>
      <c r="X257" s="60"/>
    </row>
    <row r="258" spans="1:24">
      <c r="A258" s="61" t="str">
        <f t="shared" si="9"/>
        <v/>
      </c>
      <c r="B258" s="61" t="str">
        <f t="shared" si="10"/>
        <v/>
      </c>
      <c r="C258" s="61" t="str">
        <f t="shared" si="11"/>
        <v/>
      </c>
      <c r="D258" s="56">
        <v>246</v>
      </c>
      <c r="E258" s="56"/>
      <c r="F258" s="56"/>
      <c r="G258" s="57"/>
      <c r="H258" s="57"/>
      <c r="I258" s="57"/>
      <c r="J258" s="57"/>
      <c r="K258" s="57"/>
      <c r="L258" s="57"/>
      <c r="M258" s="57"/>
      <c r="N258" s="300"/>
      <c r="O258" s="58"/>
      <c r="P258" s="300"/>
      <c r="Q258" s="300"/>
      <c r="R258" s="294"/>
      <c r="S258" s="46"/>
      <c r="T258" s="46"/>
      <c r="U258" s="46"/>
      <c r="V258" s="308"/>
      <c r="W258" s="308"/>
      <c r="X258" s="60"/>
    </row>
    <row r="259" spans="1:24">
      <c r="A259" s="61" t="str">
        <f t="shared" si="9"/>
        <v/>
      </c>
      <c r="B259" s="61" t="str">
        <f t="shared" si="10"/>
        <v/>
      </c>
      <c r="C259" s="61" t="str">
        <f t="shared" si="11"/>
        <v/>
      </c>
      <c r="D259" s="56">
        <v>247</v>
      </c>
      <c r="E259" s="56"/>
      <c r="F259" s="56"/>
      <c r="G259" s="57"/>
      <c r="H259" s="57"/>
      <c r="I259" s="57"/>
      <c r="J259" s="57"/>
      <c r="K259" s="57"/>
      <c r="L259" s="57"/>
      <c r="M259" s="57"/>
      <c r="N259" s="300"/>
      <c r="O259" s="58"/>
      <c r="P259" s="300"/>
      <c r="Q259" s="300"/>
      <c r="R259" s="294"/>
      <c r="S259" s="46"/>
      <c r="T259" s="46"/>
      <c r="U259" s="46"/>
      <c r="V259" s="308"/>
      <c r="W259" s="308"/>
      <c r="X259" s="60"/>
    </row>
    <row r="260" spans="1:24">
      <c r="A260" s="61" t="str">
        <f t="shared" si="9"/>
        <v/>
      </c>
      <c r="B260" s="61" t="str">
        <f t="shared" si="10"/>
        <v/>
      </c>
      <c r="C260" s="61" t="str">
        <f t="shared" si="11"/>
        <v/>
      </c>
      <c r="D260" s="56">
        <v>248</v>
      </c>
      <c r="E260" s="56"/>
      <c r="F260" s="56"/>
      <c r="G260" s="57"/>
      <c r="H260" s="57"/>
      <c r="I260" s="57"/>
      <c r="J260" s="57"/>
      <c r="K260" s="57"/>
      <c r="L260" s="57"/>
      <c r="M260" s="57"/>
      <c r="N260" s="300"/>
      <c r="O260" s="58"/>
      <c r="P260" s="300"/>
      <c r="Q260" s="300"/>
      <c r="R260" s="294"/>
      <c r="S260" s="46"/>
      <c r="T260" s="46"/>
      <c r="U260" s="46"/>
      <c r="V260" s="308"/>
      <c r="W260" s="308"/>
      <c r="X260" s="60"/>
    </row>
    <row r="261" spans="1:24">
      <c r="A261" s="61" t="str">
        <f t="shared" si="9"/>
        <v/>
      </c>
      <c r="B261" s="61" t="str">
        <f t="shared" si="10"/>
        <v/>
      </c>
      <c r="C261" s="61" t="str">
        <f t="shared" si="11"/>
        <v/>
      </c>
      <c r="D261" s="56">
        <v>249</v>
      </c>
      <c r="E261" s="56"/>
      <c r="F261" s="56"/>
      <c r="G261" s="57"/>
      <c r="H261" s="57"/>
      <c r="I261" s="57"/>
      <c r="J261" s="57"/>
      <c r="K261" s="57"/>
      <c r="L261" s="57"/>
      <c r="M261" s="57"/>
      <c r="N261" s="300"/>
      <c r="O261" s="58"/>
      <c r="P261" s="300"/>
      <c r="Q261" s="300"/>
      <c r="R261" s="294"/>
      <c r="S261" s="46"/>
      <c r="T261" s="46"/>
      <c r="U261" s="46"/>
      <c r="V261" s="308"/>
      <c r="W261" s="308"/>
      <c r="X261" s="60"/>
    </row>
    <row r="262" spans="1:24">
      <c r="A262" s="61" t="str">
        <f t="shared" si="9"/>
        <v/>
      </c>
      <c r="B262" s="61" t="str">
        <f t="shared" si="10"/>
        <v/>
      </c>
      <c r="C262" s="61" t="str">
        <f t="shared" si="11"/>
        <v/>
      </c>
      <c r="D262" s="56">
        <v>250</v>
      </c>
      <c r="E262" s="56"/>
      <c r="F262" s="56"/>
      <c r="G262" s="57"/>
      <c r="H262" s="57"/>
      <c r="I262" s="57"/>
      <c r="J262" s="57"/>
      <c r="K262" s="57"/>
      <c r="L262" s="57"/>
      <c r="M262" s="57"/>
      <c r="N262" s="300"/>
      <c r="O262" s="58"/>
      <c r="P262" s="300"/>
      <c r="Q262" s="300"/>
      <c r="R262" s="294"/>
      <c r="S262" s="46"/>
      <c r="T262" s="46"/>
      <c r="U262" s="46"/>
      <c r="V262" s="308"/>
      <c r="W262" s="308"/>
      <c r="X262" s="60"/>
    </row>
    <row r="263" spans="1:24">
      <c r="D263" s="610"/>
      <c r="E263" s="610"/>
      <c r="F263" s="610"/>
      <c r="G263" s="611"/>
      <c r="H263" s="611"/>
      <c r="I263" s="611"/>
      <c r="J263" s="611"/>
      <c r="K263" s="611"/>
      <c r="L263" s="611"/>
      <c r="M263" s="611"/>
      <c r="N263" s="612"/>
      <c r="O263" s="613"/>
      <c r="P263" s="612"/>
      <c r="Q263" s="612"/>
      <c r="R263" s="614"/>
      <c r="S263" s="615"/>
      <c r="T263" s="616" t="s">
        <v>1476</v>
      </c>
      <c r="U263" s="630">
        <f>SUM(U213:U262)</f>
        <v>0</v>
      </c>
      <c r="V263" s="619">
        <f>SUM(V213:V262)</f>
        <v>0</v>
      </c>
      <c r="W263" s="617"/>
      <c r="X263" s="618"/>
    </row>
    <row r="264" spans="1:24">
      <c r="T264" s="155" t="s">
        <v>1474</v>
      </c>
      <c r="U264" s="631">
        <f>U212+U263</f>
        <v>0</v>
      </c>
      <c r="V264" s="632">
        <f>V212+V263</f>
        <v>0</v>
      </c>
    </row>
    <row r="266" spans="1:24" ht="15.75" customHeight="1">
      <c r="D266" s="661" t="s">
        <v>1464</v>
      </c>
      <c r="E266" s="661"/>
      <c r="F266" s="661"/>
      <c r="G266" s="661"/>
      <c r="H266" s="661"/>
      <c r="I266" s="661"/>
      <c r="J266" s="661"/>
      <c r="K266" s="661"/>
      <c r="L266" s="661"/>
      <c r="M266" s="661"/>
      <c r="N266" s="661"/>
    </row>
    <row r="267" spans="1:24" ht="33" customHeight="1">
      <c r="E267" s="668" t="s">
        <v>1478</v>
      </c>
      <c r="F267" s="668"/>
      <c r="G267" s="668"/>
      <c r="H267" s="668"/>
      <c r="I267" s="668"/>
      <c r="J267" s="668"/>
      <c r="K267" s="668"/>
      <c r="L267" s="668"/>
      <c r="M267" s="668"/>
      <c r="N267" s="668"/>
      <c r="O267" s="583"/>
      <c r="P267" s="583"/>
      <c r="Q267" s="583"/>
      <c r="R267" s="583"/>
      <c r="S267" s="583"/>
      <c r="T267" s="583"/>
      <c r="U267" s="583"/>
    </row>
    <row r="268" spans="1:24" ht="33" customHeight="1">
      <c r="E268" s="668" t="s">
        <v>1469</v>
      </c>
      <c r="F268" s="668"/>
      <c r="G268" s="668"/>
      <c r="H268" s="668"/>
      <c r="I268" s="668"/>
      <c r="J268" s="668"/>
      <c r="K268" s="668"/>
      <c r="L268" s="668"/>
      <c r="M268" s="668"/>
      <c r="N268" s="668"/>
    </row>
    <row r="269" spans="1:24">
      <c r="E269" s="668" t="s">
        <v>1470</v>
      </c>
      <c r="F269" s="668"/>
      <c r="G269" s="668"/>
      <c r="H269" s="668"/>
      <c r="I269" s="668"/>
      <c r="J269" s="668"/>
      <c r="K269" s="668"/>
      <c r="L269" s="668"/>
      <c r="M269" s="668"/>
      <c r="N269" s="668"/>
      <c r="O269" s="668"/>
      <c r="P269" s="668"/>
      <c r="Q269" s="668"/>
      <c r="R269" s="668"/>
      <c r="S269" s="668"/>
      <c r="T269" s="668"/>
      <c r="U269" s="668"/>
    </row>
    <row r="270" spans="1:24">
      <c r="E270" s="42" t="s">
        <v>1477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9:U269"/>
    <mergeCell ref="D266:N266"/>
    <mergeCell ref="D8:D9"/>
    <mergeCell ref="N8:N9"/>
    <mergeCell ref="O8:O9"/>
    <mergeCell ref="E267:N267"/>
    <mergeCell ref="E268:N268"/>
  </mergeCells>
  <phoneticPr fontId="26" type="noConversion"/>
  <dataValidations count="5">
    <dataValidation type="list" allowBlank="1" showInputMessage="1" showErrorMessage="1" sqref="X222:X263 X12:X54 X56:X220" xr:uid="{00000000-0002-0000-0800-000002000000}">
      <formula1>_bsType</formula1>
    </dataValidation>
    <dataValidation type="list" allowBlank="1" showInputMessage="1" showErrorMessage="1" sqref="O222:O263 O12:O54 O56:O220" xr:uid="{00000000-0002-0000-0800-000004000000}">
      <formula1>_Currencies</formula1>
    </dataValidation>
    <dataValidation type="list" allowBlank="1" showErrorMessage="1" errorTitle="НЕВАЛИДНИ ДАННИ" error="Моля, изберете стойност от падащото меню." sqref="G12:G54 G56:G263" xr:uid="{00000000-0002-0000-0800-000000000000}">
      <formula1>_instrument</formula1>
    </dataValidation>
    <dataValidation type="list" allowBlank="1" showInputMessage="1" showErrorMessage="1" sqref="H12:H54 H56:H263" xr:uid="{00000000-0002-0000-0800-000001000000}">
      <formula1>_country</formula1>
    </dataValidation>
    <dataValidation type="list" allowBlank="1" showInputMessage="1" showErrorMessage="1" sqref="I12:I54 I56:I263" xr:uid="{00000000-0002-0000-0800-000003000000}">
      <formula1>_SecurityType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L30"/>
  <sheetViews>
    <sheetView zoomScale="80" zoomScaleNormal="80" workbookViewId="0">
      <selection activeCell="A10" sqref="A10:E10"/>
    </sheetView>
  </sheetViews>
  <sheetFormatPr defaultRowHeight="15.75"/>
  <cols>
    <col min="1" max="1" width="7.42578125" style="42" customWidth="1"/>
    <col min="2" max="2" width="43.140625" style="42" customWidth="1"/>
    <col min="3" max="3" width="13.28515625" style="42" customWidth="1"/>
    <col min="4" max="4" width="12" style="42" customWidth="1"/>
    <col min="5" max="5" width="16" style="42" customWidth="1"/>
    <col min="6" max="6" width="12.710937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61" customFormat="1" ht="15.75" customHeight="1">
      <c r="F1" s="62" t="s">
        <v>1459</v>
      </c>
      <c r="I1" s="62"/>
    </row>
    <row r="2" spans="1:12" s="61" customFormat="1">
      <c r="B2" s="645" t="s">
        <v>1471</v>
      </c>
      <c r="C2" s="645"/>
      <c r="D2" s="66"/>
      <c r="E2" s="66"/>
      <c r="F2" s="66"/>
      <c r="G2" s="66"/>
      <c r="H2" s="66"/>
      <c r="I2" s="66"/>
      <c r="J2" s="41"/>
      <c r="K2" s="65"/>
      <c r="L2" s="65"/>
    </row>
    <row r="3" spans="1:12" s="61" customFormat="1">
      <c r="B3" s="645" t="str">
        <f>CONCATENATE("на ",UPPER(dfName))</f>
        <v>на ДОГОВОРЕН ФОНД "ЕФ - ПРИНСИПАЛ"</v>
      </c>
      <c r="C3" s="645"/>
      <c r="D3" s="66"/>
      <c r="E3" s="66"/>
      <c r="F3" s="66"/>
      <c r="G3" s="66"/>
      <c r="H3" s="66"/>
      <c r="I3" s="66"/>
      <c r="J3" s="66"/>
      <c r="K3" s="67"/>
      <c r="L3" s="67"/>
    </row>
    <row r="4" spans="1:12" s="61" customFormat="1" ht="15.75" customHeight="1">
      <c r="B4" s="645" t="str">
        <f>CONCATENATE("към ",TEXT(EndDate,"dd.mm.yyyy")," г.")</f>
        <v>към 30.06.2020 г.</v>
      </c>
      <c r="C4" s="645"/>
      <c r="D4" s="76" t="s">
        <v>914</v>
      </c>
      <c r="E4" s="224">
        <f>ReportedCompletionDate</f>
        <v>44028</v>
      </c>
      <c r="F4" s="66"/>
      <c r="G4" s="41"/>
      <c r="H4" s="65"/>
      <c r="I4" s="65"/>
    </row>
    <row r="5" spans="1:12" s="61" customFormat="1">
      <c r="B5" s="41"/>
      <c r="C5" s="41"/>
      <c r="D5" s="76" t="s">
        <v>248</v>
      </c>
      <c r="E5" s="77" t="str">
        <f>authorName</f>
        <v>Ивелина Иванова</v>
      </c>
      <c r="F5" s="66"/>
      <c r="I5" s="65"/>
    </row>
    <row r="6" spans="1:12" s="61" customFormat="1">
      <c r="D6" s="76" t="s">
        <v>250</v>
      </c>
      <c r="E6" s="78" t="str">
        <f>udManager</f>
        <v>Иван Овчаров</v>
      </c>
      <c r="F6" s="69"/>
      <c r="G6" s="69"/>
      <c r="H6" s="71"/>
      <c r="I6" s="71"/>
    </row>
    <row r="8" spans="1:12" ht="78.75">
      <c r="A8" s="271" t="s">
        <v>949</v>
      </c>
      <c r="B8" s="269" t="s">
        <v>974</v>
      </c>
      <c r="C8" s="270" t="s">
        <v>947</v>
      </c>
      <c r="D8" s="270" t="s">
        <v>945</v>
      </c>
      <c r="E8" s="270" t="s">
        <v>946</v>
      </c>
      <c r="F8" s="270" t="s">
        <v>944</v>
      </c>
    </row>
    <row r="9" spans="1:12" ht="17.25">
      <c r="A9" s="328">
        <v>1</v>
      </c>
      <c r="B9" s="329">
        <v>2</v>
      </c>
      <c r="C9" s="330">
        <v>3</v>
      </c>
      <c r="D9" s="330">
        <v>4</v>
      </c>
      <c r="E9" s="330">
        <v>5</v>
      </c>
      <c r="F9" s="330">
        <v>6</v>
      </c>
    </row>
    <row r="10" spans="1:12">
      <c r="A10" s="306"/>
      <c r="B10" s="53"/>
      <c r="C10" s="568"/>
      <c r="D10" s="306"/>
      <c r="E10" s="306"/>
      <c r="F10" s="606">
        <f>E10/'1-SB'!$C$47</f>
        <v>0</v>
      </c>
    </row>
    <row r="11" spans="1:12">
      <c r="A11" s="306"/>
      <c r="B11" s="53"/>
      <c r="C11" s="568"/>
      <c r="D11" s="306"/>
      <c r="E11" s="306"/>
      <c r="F11" s="606">
        <f>E11/'1-SB'!$C$47</f>
        <v>0</v>
      </c>
    </row>
    <row r="12" spans="1:12">
      <c r="A12" s="306"/>
      <c r="B12" s="53"/>
      <c r="C12" s="568"/>
      <c r="D12" s="306"/>
      <c r="E12" s="306"/>
      <c r="F12" s="606">
        <f>E12/'1-SB'!$C$47</f>
        <v>0</v>
      </c>
    </row>
    <row r="13" spans="1:12">
      <c r="A13" s="306"/>
      <c r="B13" s="53"/>
      <c r="C13" s="568"/>
      <c r="D13" s="306"/>
      <c r="E13" s="306"/>
      <c r="F13" s="606">
        <f>E13/'1-SB'!$C$47</f>
        <v>0</v>
      </c>
    </row>
    <row r="14" spans="1:12">
      <c r="A14" s="306"/>
      <c r="B14" s="53"/>
      <c r="C14" s="568"/>
      <c r="D14" s="306"/>
      <c r="E14" s="306"/>
      <c r="F14" s="606">
        <f>E14/'1-SB'!$C$47</f>
        <v>0</v>
      </c>
    </row>
    <row r="15" spans="1:12">
      <c r="A15" s="306"/>
      <c r="B15" s="53"/>
      <c r="C15" s="568"/>
      <c r="D15" s="306"/>
      <c r="E15" s="306"/>
      <c r="F15" s="606">
        <f>E15/'1-SB'!$C$47</f>
        <v>0</v>
      </c>
    </row>
    <row r="16" spans="1:12">
      <c r="A16" s="306"/>
      <c r="B16" s="53"/>
      <c r="C16" s="568"/>
      <c r="D16" s="306"/>
      <c r="E16" s="306"/>
      <c r="F16" s="606">
        <f>E16/'1-SB'!$C$47</f>
        <v>0</v>
      </c>
    </row>
    <row r="17" spans="1:6">
      <c r="A17" s="306"/>
      <c r="B17" s="53"/>
      <c r="C17" s="568"/>
      <c r="D17" s="306"/>
      <c r="E17" s="306"/>
      <c r="F17" s="606">
        <f>E17/'1-SB'!$C$47</f>
        <v>0</v>
      </c>
    </row>
    <row r="18" spans="1:6">
      <c r="A18" s="306"/>
      <c r="B18" s="53"/>
      <c r="C18" s="568"/>
      <c r="D18" s="306"/>
      <c r="E18" s="231"/>
      <c r="F18" s="606">
        <f>E18/'1-SB'!$C$47</f>
        <v>0</v>
      </c>
    </row>
    <row r="19" spans="1:6">
      <c r="A19" s="306"/>
      <c r="B19" s="53"/>
      <c r="C19" s="568"/>
      <c r="D19" s="306"/>
      <c r="E19" s="231"/>
      <c r="F19" s="606">
        <f>E19/'1-SB'!$C$47</f>
        <v>0</v>
      </c>
    </row>
    <row r="20" spans="1:6">
      <c r="A20" s="306"/>
      <c r="B20" s="53"/>
      <c r="C20" s="568"/>
      <c r="D20" s="306"/>
      <c r="E20" s="306"/>
      <c r="F20" s="606">
        <f>E20/'1-SB'!$C$47</f>
        <v>0</v>
      </c>
    </row>
    <row r="21" spans="1:6">
      <c r="A21" s="306"/>
      <c r="B21" s="53"/>
      <c r="C21" s="568"/>
      <c r="D21" s="306"/>
      <c r="E21" s="306"/>
      <c r="F21" s="606">
        <f>E21/'1-SB'!$C$47</f>
        <v>0</v>
      </c>
    </row>
    <row r="22" spans="1:6">
      <c r="A22" s="306"/>
      <c r="B22" s="53"/>
      <c r="C22" s="568"/>
      <c r="D22" s="306"/>
      <c r="E22" s="306"/>
      <c r="F22" s="606">
        <f>E22/'1-SB'!$C$47</f>
        <v>0</v>
      </c>
    </row>
    <row r="23" spans="1:6">
      <c r="A23" s="306"/>
      <c r="B23" s="53"/>
      <c r="C23" s="568"/>
      <c r="D23" s="306"/>
      <c r="E23" s="306"/>
      <c r="F23" s="606">
        <f>E23/'1-SB'!$C$47</f>
        <v>0</v>
      </c>
    </row>
    <row r="24" spans="1:6">
      <c r="A24" s="306"/>
      <c r="B24" s="53"/>
      <c r="C24" s="568"/>
      <c r="D24" s="306"/>
      <c r="E24" s="306"/>
      <c r="F24" s="606">
        <f>E24/'1-SB'!$C$47</f>
        <v>0</v>
      </c>
    </row>
    <row r="25" spans="1:6">
      <c r="A25" s="306"/>
      <c r="B25" s="53"/>
      <c r="C25" s="568"/>
      <c r="D25" s="306"/>
      <c r="E25" s="306"/>
      <c r="F25" s="606">
        <f>E25/'1-SB'!$C$47</f>
        <v>0</v>
      </c>
    </row>
    <row r="26" spans="1:6">
      <c r="A26" s="306"/>
      <c r="B26" s="53"/>
      <c r="C26" s="568"/>
      <c r="D26" s="306"/>
      <c r="E26" s="306"/>
      <c r="F26" s="606">
        <f>E26/'1-SB'!$C$47</f>
        <v>0</v>
      </c>
    </row>
    <row r="27" spans="1:6">
      <c r="A27" s="306"/>
      <c r="B27" s="53"/>
      <c r="C27" s="568"/>
      <c r="D27" s="306"/>
      <c r="E27" s="306"/>
      <c r="F27" s="606">
        <f>E27/'1-SB'!$C$47</f>
        <v>0</v>
      </c>
    </row>
    <row r="28" spans="1:6">
      <c r="A28" s="306"/>
      <c r="B28" s="53"/>
      <c r="C28" s="568"/>
      <c r="D28" s="306"/>
      <c r="E28" s="306"/>
      <c r="F28" s="606">
        <f>E28/'1-SB'!$C$47</f>
        <v>0</v>
      </c>
    </row>
    <row r="29" spans="1:6">
      <c r="A29" s="309"/>
      <c r="B29" s="292"/>
      <c r="C29" s="568"/>
      <c r="D29" s="309"/>
      <c r="E29" s="309"/>
      <c r="F29" s="607">
        <f>E29/'1-SB'!$C$47</f>
        <v>0</v>
      </c>
    </row>
    <row r="30" spans="1:6">
      <c r="E30" s="367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00000000-0002-0000-0900-000000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L130"/>
  <sheetViews>
    <sheetView zoomScale="80" zoomScaleNormal="80" workbookViewId="0">
      <selection activeCell="G12" sqref="G12:G31"/>
    </sheetView>
  </sheetViews>
  <sheetFormatPr defaultRowHeight="15.75"/>
  <cols>
    <col min="1" max="1" width="6.42578125" style="42" customWidth="1"/>
    <col min="2" max="2" width="34" style="42" customWidth="1"/>
    <col min="3" max="3" width="38.5703125" style="42" customWidth="1"/>
    <col min="4" max="4" width="13.28515625" style="42" customWidth="1"/>
    <col min="5" max="5" width="17.7109375" style="42" customWidth="1"/>
    <col min="6" max="6" width="19.570312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61" customFormat="1" ht="15.75" customHeight="1">
      <c r="G1" s="62" t="s">
        <v>1462</v>
      </c>
      <c r="J1" s="62"/>
    </row>
    <row r="2" spans="1:12" s="61" customFormat="1" ht="44.45" customHeight="1">
      <c r="A2" s="680" t="s">
        <v>948</v>
      </c>
      <c r="B2" s="680"/>
      <c r="C2" s="680"/>
      <c r="D2" s="680"/>
      <c r="E2" s="680"/>
      <c r="F2" s="680"/>
      <c r="G2" s="66"/>
      <c r="H2" s="66"/>
      <c r="I2" s="66"/>
      <c r="J2" s="41"/>
      <c r="K2" s="65"/>
      <c r="L2" s="65"/>
    </row>
    <row r="3" spans="1:12" s="61" customFormat="1">
      <c r="A3" s="682" t="str">
        <f>CONCATENATE("на ",UPPER(dfName))</f>
        <v>на ДОГОВОРЕН ФОНД "ЕФ - ПРИНСИПАЛ"</v>
      </c>
      <c r="B3" s="682"/>
      <c r="C3" s="682"/>
      <c r="D3" s="682"/>
      <c r="E3" s="66"/>
      <c r="F3" s="66"/>
      <c r="G3" s="66"/>
      <c r="H3" s="66"/>
      <c r="I3" s="66"/>
      <c r="J3" s="66"/>
      <c r="K3" s="67"/>
      <c r="L3" s="67"/>
    </row>
    <row r="4" spans="1:12" s="61" customFormat="1" ht="15.75" customHeight="1">
      <c r="A4" s="682" t="str">
        <f>CONCATENATE("към ",TEXT(EndDate,"dd.mm.yyyy")," г.")</f>
        <v>към 30.06.2020 г.</v>
      </c>
      <c r="B4" s="682"/>
      <c r="C4" s="682"/>
      <c r="D4" s="682"/>
      <c r="E4" s="76" t="s">
        <v>914</v>
      </c>
      <c r="F4" s="224">
        <f>ReportedCompletionDate</f>
        <v>44028</v>
      </c>
      <c r="G4" s="66"/>
      <c r="H4" s="41"/>
      <c r="I4" s="65"/>
      <c r="J4" s="65"/>
    </row>
    <row r="5" spans="1:12" s="61" customFormat="1">
      <c r="A5" s="41"/>
      <c r="B5" s="41"/>
      <c r="C5" s="41"/>
      <c r="D5" s="41"/>
      <c r="E5" s="76" t="s">
        <v>248</v>
      </c>
      <c r="F5" s="77" t="str">
        <f>authorName</f>
        <v>Ивелина Иванова</v>
      </c>
      <c r="G5" s="66"/>
      <c r="J5" s="65"/>
    </row>
    <row r="6" spans="1:12" s="61" customFormat="1">
      <c r="E6" s="76" t="s">
        <v>250</v>
      </c>
      <c r="F6" s="78" t="str">
        <f>udManager</f>
        <v>Иван Овчаров</v>
      </c>
      <c r="G6" s="69"/>
      <c r="H6" s="69"/>
      <c r="I6" s="71"/>
      <c r="J6" s="71"/>
    </row>
    <row r="8" spans="1:12" s="545" customFormat="1"/>
    <row r="9" spans="1:12" s="545" customFormat="1"/>
    <row r="10" spans="1:12" s="545" customFormat="1" ht="110.25">
      <c r="A10" s="271" t="s">
        <v>949</v>
      </c>
      <c r="B10" s="272" t="s">
        <v>975</v>
      </c>
      <c r="C10" s="272" t="s">
        <v>950</v>
      </c>
      <c r="D10" s="272" t="s">
        <v>952</v>
      </c>
      <c r="E10" s="273" t="s">
        <v>977</v>
      </c>
      <c r="F10" s="272" t="s">
        <v>976</v>
      </c>
      <c r="G10" s="272" t="s">
        <v>978</v>
      </c>
    </row>
    <row r="11" spans="1:12" s="545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5" customFormat="1">
      <c r="A12" s="53"/>
      <c r="B12" s="53"/>
      <c r="C12" s="53"/>
      <c r="D12" s="57"/>
      <c r="E12" s="299"/>
      <c r="F12" s="302">
        <f>E12/'1-SB'!$C$47</f>
        <v>0</v>
      </c>
      <c r="G12" s="297"/>
    </row>
    <row r="13" spans="1:12" s="545" customFormat="1">
      <c r="A13" s="56"/>
      <c r="B13" s="56"/>
      <c r="C13" s="56"/>
      <c r="D13" s="57"/>
      <c r="E13" s="300"/>
      <c r="F13" s="303">
        <f>E13/'1-SB'!$C$47</f>
        <v>0</v>
      </c>
      <c r="G13" s="298"/>
    </row>
    <row r="14" spans="1:12" s="545" customFormat="1">
      <c r="A14" s="56"/>
      <c r="B14" s="56"/>
      <c r="C14" s="56"/>
      <c r="D14" s="57"/>
      <c r="E14" s="300"/>
      <c r="F14" s="303">
        <f>E14/'1-SB'!$C$47</f>
        <v>0</v>
      </c>
      <c r="G14" s="298"/>
    </row>
    <row r="15" spans="1:12" s="545" customFormat="1">
      <c r="A15" s="56"/>
      <c r="B15" s="56"/>
      <c r="C15" s="56"/>
      <c r="D15" s="57"/>
      <c r="E15" s="300"/>
      <c r="F15" s="303">
        <f>E15/'1-SB'!$C$47</f>
        <v>0</v>
      </c>
      <c r="G15" s="298"/>
    </row>
    <row r="16" spans="1:12" s="545" customFormat="1">
      <c r="A16" s="56"/>
      <c r="B16" s="56"/>
      <c r="C16" s="56"/>
      <c r="D16" s="57"/>
      <c r="E16" s="300"/>
      <c r="F16" s="303">
        <f>E16/'1-SB'!$C$47</f>
        <v>0</v>
      </c>
      <c r="G16" s="298"/>
    </row>
    <row r="17" spans="1:7" s="545" customFormat="1">
      <c r="A17" s="56"/>
      <c r="B17" s="56"/>
      <c r="C17" s="56"/>
      <c r="D17" s="57"/>
      <c r="E17" s="300"/>
      <c r="F17" s="303">
        <f>E17/'1-SB'!$C$47</f>
        <v>0</v>
      </c>
      <c r="G17" s="298"/>
    </row>
    <row r="18" spans="1:7" s="545" customFormat="1">
      <c r="A18" s="56"/>
      <c r="B18" s="56"/>
      <c r="C18" s="56"/>
      <c r="D18" s="57"/>
      <c r="E18" s="300"/>
      <c r="F18" s="303">
        <f>E18/'1-SB'!$C$47</f>
        <v>0</v>
      </c>
      <c r="G18" s="298"/>
    </row>
    <row r="19" spans="1:7" s="545" customFormat="1">
      <c r="A19" s="56"/>
      <c r="B19" s="56"/>
      <c r="C19" s="56"/>
      <c r="D19" s="57"/>
      <c r="E19" s="300"/>
      <c r="F19" s="303">
        <f>E19/'1-SB'!$C$47</f>
        <v>0</v>
      </c>
      <c r="G19" s="298"/>
    </row>
    <row r="20" spans="1:7" s="545" customFormat="1">
      <c r="A20" s="56"/>
      <c r="B20" s="56"/>
      <c r="C20" s="56"/>
      <c r="D20" s="57"/>
      <c r="E20" s="300"/>
      <c r="F20" s="303">
        <f>E20/'1-SB'!$C$47</f>
        <v>0</v>
      </c>
      <c r="G20" s="298"/>
    </row>
    <row r="21" spans="1:7" s="545" customFormat="1">
      <c r="A21" s="56"/>
      <c r="B21" s="56"/>
      <c r="C21" s="56"/>
      <c r="D21" s="57"/>
      <c r="E21" s="300"/>
      <c r="F21" s="303">
        <f>E21/'1-SB'!$C$47</f>
        <v>0</v>
      </c>
      <c r="G21" s="298"/>
    </row>
    <row r="22" spans="1:7" s="545" customFormat="1">
      <c r="A22" s="56"/>
      <c r="B22" s="56"/>
      <c r="C22" s="56"/>
      <c r="D22" s="57"/>
      <c r="E22" s="300"/>
      <c r="F22" s="303">
        <f>E22/'1-SB'!$C$47</f>
        <v>0</v>
      </c>
      <c r="G22" s="298"/>
    </row>
    <row r="23" spans="1:7" s="545" customFormat="1">
      <c r="A23" s="56"/>
      <c r="B23" s="56"/>
      <c r="C23" s="56"/>
      <c r="D23" s="57"/>
      <c r="E23" s="300"/>
      <c r="F23" s="303">
        <f>E23/'1-SB'!$C$47</f>
        <v>0</v>
      </c>
      <c r="G23" s="298"/>
    </row>
    <row r="24" spans="1:7" s="545" customFormat="1">
      <c r="A24" s="56"/>
      <c r="B24" s="56"/>
      <c r="C24" s="56"/>
      <c r="D24" s="57"/>
      <c r="E24" s="300"/>
      <c r="F24" s="303">
        <f>E24/'1-SB'!$C$47</f>
        <v>0</v>
      </c>
      <c r="G24" s="298"/>
    </row>
    <row r="25" spans="1:7" s="545" customFormat="1">
      <c r="A25" s="56"/>
      <c r="B25" s="56"/>
      <c r="C25" s="56"/>
      <c r="D25" s="57"/>
      <c r="E25" s="300"/>
      <c r="F25" s="303">
        <f>E25/'1-SB'!$C$47</f>
        <v>0</v>
      </c>
      <c r="G25" s="298"/>
    </row>
    <row r="26" spans="1:7" s="545" customFormat="1">
      <c r="A26" s="56"/>
      <c r="B26" s="56"/>
      <c r="C26" s="56"/>
      <c r="D26" s="57"/>
      <c r="E26" s="300"/>
      <c r="F26" s="303">
        <f>E26/'1-SB'!$C$47</f>
        <v>0</v>
      </c>
      <c r="G26" s="298"/>
    </row>
    <row r="27" spans="1:7" s="545" customFormat="1">
      <c r="A27" s="56"/>
      <c r="B27" s="56"/>
      <c r="C27" s="56"/>
      <c r="D27" s="57"/>
      <c r="E27" s="300"/>
      <c r="F27" s="303">
        <f>E27/'1-SB'!$C$47</f>
        <v>0</v>
      </c>
      <c r="G27" s="298"/>
    </row>
    <row r="28" spans="1:7" s="545" customFormat="1">
      <c r="A28" s="56"/>
      <c r="B28" s="56"/>
      <c r="C28" s="56"/>
      <c r="D28" s="57"/>
      <c r="E28" s="300"/>
      <c r="F28" s="303">
        <f>E28/'1-SB'!$C$47</f>
        <v>0</v>
      </c>
      <c r="G28" s="298"/>
    </row>
    <row r="29" spans="1:7" s="545" customFormat="1">
      <c r="A29" s="56"/>
      <c r="B29" s="56"/>
      <c r="C29" s="56"/>
      <c r="D29" s="57"/>
      <c r="E29" s="300"/>
      <c r="F29" s="303">
        <f>E29/'1-SB'!$C$47</f>
        <v>0</v>
      </c>
      <c r="G29" s="298"/>
    </row>
    <row r="30" spans="1:7" s="545" customFormat="1">
      <c r="A30" s="56"/>
      <c r="B30" s="56"/>
      <c r="C30" s="56"/>
      <c r="D30" s="57"/>
      <c r="E30" s="300"/>
      <c r="F30" s="303">
        <f>E30/'1-SB'!$C$47</f>
        <v>0</v>
      </c>
      <c r="G30" s="298"/>
    </row>
    <row r="31" spans="1:7" s="545" customFormat="1">
      <c r="A31" s="56"/>
      <c r="B31" s="56"/>
      <c r="C31" s="56"/>
      <c r="D31" s="57"/>
      <c r="E31" s="300"/>
      <c r="F31" s="303">
        <f>E31/'1-SB'!$C$47</f>
        <v>0</v>
      </c>
      <c r="G31" s="298"/>
    </row>
    <row r="32" spans="1:7" s="545" customFormat="1">
      <c r="A32" s="56"/>
      <c r="B32" s="56"/>
      <c r="C32" s="56"/>
      <c r="D32" s="57"/>
      <c r="E32" s="300"/>
      <c r="F32" s="303">
        <f>E32/'1-SB'!$C$47</f>
        <v>0</v>
      </c>
      <c r="G32" s="298"/>
    </row>
    <row r="33" spans="1:7" s="545" customFormat="1">
      <c r="A33" s="56"/>
      <c r="B33" s="56"/>
      <c r="C33" s="56"/>
      <c r="D33" s="57"/>
      <c r="E33" s="300"/>
      <c r="F33" s="303">
        <f>E33/'1-SB'!$C$47</f>
        <v>0</v>
      </c>
      <c r="G33" s="298"/>
    </row>
    <row r="34" spans="1:7" s="545" customFormat="1">
      <c r="A34" s="56"/>
      <c r="B34" s="56"/>
      <c r="C34" s="56"/>
      <c r="D34" s="57"/>
      <c r="E34" s="300"/>
      <c r="F34" s="303">
        <f>E34/'1-SB'!$C$47</f>
        <v>0</v>
      </c>
      <c r="G34" s="298"/>
    </row>
    <row r="35" spans="1:7" s="545" customFormat="1">
      <c r="A35" s="56"/>
      <c r="B35" s="56"/>
      <c r="C35" s="56"/>
      <c r="D35" s="57"/>
      <c r="E35" s="300"/>
      <c r="F35" s="303">
        <f>E35/'1-SB'!$C$47</f>
        <v>0</v>
      </c>
      <c r="G35" s="298"/>
    </row>
    <row r="36" spans="1:7" s="545" customFormat="1">
      <c r="A36" s="56"/>
      <c r="B36" s="56"/>
      <c r="C36" s="56"/>
      <c r="D36" s="57"/>
      <c r="E36" s="300"/>
      <c r="F36" s="303">
        <f>E36/'1-SB'!$C$47</f>
        <v>0</v>
      </c>
      <c r="G36" s="298"/>
    </row>
    <row r="37" spans="1:7" s="545" customFormat="1">
      <c r="A37" s="56"/>
      <c r="B37" s="56"/>
      <c r="C37" s="56"/>
      <c r="D37" s="57"/>
      <c r="E37" s="300"/>
      <c r="F37" s="303">
        <f>E37/'1-SB'!$C$47</f>
        <v>0</v>
      </c>
      <c r="G37" s="298"/>
    </row>
    <row r="38" spans="1:7" s="545" customFormat="1">
      <c r="A38" s="56"/>
      <c r="B38" s="56"/>
      <c r="C38" s="56"/>
      <c r="D38" s="57"/>
      <c r="E38" s="300"/>
      <c r="F38" s="303">
        <f>E38/'1-SB'!$C$47</f>
        <v>0</v>
      </c>
      <c r="G38" s="298"/>
    </row>
    <row r="39" spans="1:7" s="545" customFormat="1">
      <c r="A39" s="56"/>
      <c r="B39" s="56"/>
      <c r="C39" s="56"/>
      <c r="D39" s="57"/>
      <c r="E39" s="300"/>
      <c r="F39" s="303">
        <f>E39/'1-SB'!$C$47</f>
        <v>0</v>
      </c>
      <c r="G39" s="298"/>
    </row>
    <row r="40" spans="1:7" s="545" customFormat="1">
      <c r="A40" s="56"/>
      <c r="B40" s="56"/>
      <c r="C40" s="56"/>
      <c r="D40" s="57"/>
      <c r="E40" s="300"/>
      <c r="F40" s="303">
        <f>E40/'1-SB'!$C$47</f>
        <v>0</v>
      </c>
      <c r="G40" s="298"/>
    </row>
    <row r="41" spans="1:7" s="545" customFormat="1">
      <c r="A41" s="56"/>
      <c r="B41" s="56"/>
      <c r="C41" s="56"/>
      <c r="D41" s="57"/>
      <c r="E41" s="300"/>
      <c r="F41" s="303">
        <f>E41/'1-SB'!$C$47</f>
        <v>0</v>
      </c>
      <c r="G41" s="298"/>
    </row>
    <row r="42" spans="1:7" s="545" customFormat="1">
      <c r="A42" s="56"/>
      <c r="B42" s="56"/>
      <c r="C42" s="56"/>
      <c r="D42" s="57"/>
      <c r="E42" s="300"/>
      <c r="F42" s="303">
        <f>E42/'1-SB'!$C$47</f>
        <v>0</v>
      </c>
      <c r="G42" s="298"/>
    </row>
    <row r="43" spans="1:7" s="545" customFormat="1">
      <c r="A43" s="56"/>
      <c r="B43" s="56"/>
      <c r="C43" s="56"/>
      <c r="D43" s="57"/>
      <c r="E43" s="300"/>
      <c r="F43" s="303">
        <f>E43/'1-SB'!$C$47</f>
        <v>0</v>
      </c>
      <c r="G43" s="298"/>
    </row>
    <row r="44" spans="1:7" s="545" customFormat="1">
      <c r="A44" s="56"/>
      <c r="B44" s="56"/>
      <c r="C44" s="56"/>
      <c r="D44" s="57"/>
      <c r="E44" s="300"/>
      <c r="F44" s="303">
        <f>E44/'1-SB'!$C$47</f>
        <v>0</v>
      </c>
      <c r="G44" s="298"/>
    </row>
    <row r="45" spans="1:7" s="545" customFormat="1">
      <c r="A45" s="56"/>
      <c r="B45" s="56"/>
      <c r="C45" s="56"/>
      <c r="D45" s="57"/>
      <c r="E45" s="300"/>
      <c r="F45" s="303">
        <f>E45/'1-SB'!$C$47</f>
        <v>0</v>
      </c>
      <c r="G45" s="298"/>
    </row>
    <row r="46" spans="1:7" s="545" customFormat="1">
      <c r="A46" s="56"/>
      <c r="B46" s="56"/>
      <c r="C46" s="56"/>
      <c r="D46" s="57"/>
      <c r="E46" s="300"/>
      <c r="F46" s="303">
        <f>E46/'1-SB'!$C$47</f>
        <v>0</v>
      </c>
      <c r="G46" s="298"/>
    </row>
    <row r="47" spans="1:7" s="545" customFormat="1">
      <c r="A47" s="56"/>
      <c r="B47" s="56"/>
      <c r="C47" s="56"/>
      <c r="D47" s="57"/>
      <c r="E47" s="300"/>
      <c r="F47" s="303">
        <f>E47/'1-SB'!$C$47</f>
        <v>0</v>
      </c>
      <c r="G47" s="298"/>
    </row>
    <row r="48" spans="1:7" s="545" customFormat="1">
      <c r="A48" s="56"/>
      <c r="B48" s="56"/>
      <c r="C48" s="56"/>
      <c r="D48" s="57"/>
      <c r="E48" s="300"/>
      <c r="F48" s="303">
        <f>E48/'1-SB'!$C$47</f>
        <v>0</v>
      </c>
      <c r="G48" s="298"/>
    </row>
    <row r="49" spans="1:7" s="545" customFormat="1">
      <c r="A49" s="56"/>
      <c r="B49" s="56"/>
      <c r="C49" s="56"/>
      <c r="D49" s="57"/>
      <c r="E49" s="300"/>
      <c r="F49" s="303">
        <f>E49/'1-SB'!$C$47</f>
        <v>0</v>
      </c>
      <c r="G49" s="298"/>
    </row>
    <row r="50" spans="1:7" s="545" customFormat="1">
      <c r="A50" s="56"/>
      <c r="B50" s="56"/>
      <c r="C50" s="56"/>
      <c r="D50" s="57"/>
      <c r="E50" s="300"/>
      <c r="F50" s="303">
        <f>E50/'1-SB'!$C$47</f>
        <v>0</v>
      </c>
      <c r="G50" s="298"/>
    </row>
    <row r="51" spans="1:7" s="545" customFormat="1">
      <c r="A51" s="56"/>
      <c r="B51" s="56"/>
      <c r="C51" s="56"/>
      <c r="D51" s="57"/>
      <c r="E51" s="300"/>
      <c r="F51" s="303">
        <f>E51/'1-SB'!$C$47</f>
        <v>0</v>
      </c>
      <c r="G51" s="298"/>
    </row>
    <row r="52" spans="1:7" s="545" customFormat="1">
      <c r="A52" s="56"/>
      <c r="B52" s="56"/>
      <c r="C52" s="56"/>
      <c r="D52" s="57"/>
      <c r="E52" s="300"/>
      <c r="F52" s="303">
        <f>E52/'1-SB'!$C$47</f>
        <v>0</v>
      </c>
      <c r="G52" s="298"/>
    </row>
    <row r="53" spans="1:7" s="545" customFormat="1">
      <c r="A53" s="56"/>
      <c r="B53" s="56"/>
      <c r="C53" s="56"/>
      <c r="D53" s="57"/>
      <c r="E53" s="300"/>
      <c r="F53" s="303">
        <f>E53/'1-SB'!$C$47</f>
        <v>0</v>
      </c>
      <c r="G53" s="298"/>
    </row>
    <row r="54" spans="1:7" s="545" customFormat="1">
      <c r="A54" s="56"/>
      <c r="B54" s="56"/>
      <c r="C54" s="56"/>
      <c r="D54" s="57"/>
      <c r="E54" s="300"/>
      <c r="F54" s="303">
        <f>E54/'1-SB'!$C$47</f>
        <v>0</v>
      </c>
      <c r="G54" s="298"/>
    </row>
    <row r="55" spans="1:7" s="545" customFormat="1">
      <c r="A55" s="56"/>
      <c r="B55" s="56"/>
      <c r="C55" s="56"/>
      <c r="D55" s="57"/>
      <c r="E55" s="300"/>
      <c r="F55" s="303">
        <f>E55/'1-SB'!$C$47</f>
        <v>0</v>
      </c>
      <c r="G55" s="298"/>
    </row>
    <row r="56" spans="1:7" s="545" customFormat="1">
      <c r="A56" s="56"/>
      <c r="B56" s="56"/>
      <c r="C56" s="56"/>
      <c r="D56" s="57"/>
      <c r="E56" s="300"/>
      <c r="F56" s="303">
        <f>E56/'1-SB'!$C$47</f>
        <v>0</v>
      </c>
      <c r="G56" s="298"/>
    </row>
    <row r="57" spans="1:7" s="545" customFormat="1">
      <c r="A57" s="56"/>
      <c r="B57" s="56"/>
      <c r="C57" s="56"/>
      <c r="D57" s="57"/>
      <c r="E57" s="300"/>
      <c r="F57" s="303">
        <f>E57/'1-SB'!$C$47</f>
        <v>0</v>
      </c>
      <c r="G57" s="298"/>
    </row>
    <row r="58" spans="1:7" s="545" customFormat="1">
      <c r="A58" s="56"/>
      <c r="B58" s="56"/>
      <c r="C58" s="56"/>
      <c r="D58" s="57"/>
      <c r="E58" s="300"/>
      <c r="F58" s="303">
        <f>E58/'1-SB'!$C$47</f>
        <v>0</v>
      </c>
      <c r="G58" s="298"/>
    </row>
    <row r="59" spans="1:7" s="545" customFormat="1">
      <c r="A59" s="56"/>
      <c r="B59" s="56"/>
      <c r="C59" s="56"/>
      <c r="D59" s="57"/>
      <c r="E59" s="300"/>
      <c r="F59" s="303">
        <f>E59/'1-SB'!$C$47</f>
        <v>0</v>
      </c>
      <c r="G59" s="298"/>
    </row>
    <row r="60" spans="1:7" s="545" customFormat="1">
      <c r="A60" s="56"/>
      <c r="B60" s="56"/>
      <c r="C60" s="56"/>
      <c r="D60" s="57"/>
      <c r="E60" s="300"/>
      <c r="F60" s="303">
        <f>E60/'1-SB'!$C$47</f>
        <v>0</v>
      </c>
      <c r="G60" s="298"/>
    </row>
    <row r="61" spans="1:7" s="545" customFormat="1">
      <c r="A61" s="56"/>
      <c r="B61" s="56"/>
      <c r="C61" s="56"/>
      <c r="D61" s="57"/>
      <c r="E61" s="300"/>
      <c r="F61" s="303">
        <f>E61/'1-SB'!$C$47</f>
        <v>0</v>
      </c>
      <c r="G61" s="298"/>
    </row>
    <row r="62" spans="1:7" s="545" customFormat="1">
      <c r="A62" s="56"/>
      <c r="B62" s="56"/>
      <c r="C62" s="56"/>
      <c r="D62" s="57"/>
      <c r="E62" s="300"/>
      <c r="F62" s="303">
        <f>E62/'1-SB'!$C$47</f>
        <v>0</v>
      </c>
      <c r="G62" s="298"/>
    </row>
    <row r="63" spans="1:7" s="545" customFormat="1">
      <c r="A63" s="56"/>
      <c r="B63" s="56"/>
      <c r="C63" s="56"/>
      <c r="D63" s="57"/>
      <c r="E63" s="300"/>
      <c r="F63" s="303">
        <f>E63/'1-SB'!$C$47</f>
        <v>0</v>
      </c>
      <c r="G63" s="298"/>
    </row>
    <row r="64" spans="1:7" s="545" customFormat="1">
      <c r="A64" s="56"/>
      <c r="B64" s="56"/>
      <c r="C64" s="56"/>
      <c r="D64" s="57"/>
      <c r="E64" s="300"/>
      <c r="F64" s="303">
        <f>E64/'1-SB'!$C$47</f>
        <v>0</v>
      </c>
      <c r="G64" s="298"/>
    </row>
    <row r="65" spans="1:7" s="545" customFormat="1">
      <c r="A65" s="56"/>
      <c r="B65" s="56"/>
      <c r="C65" s="56"/>
      <c r="D65" s="57"/>
      <c r="E65" s="300"/>
      <c r="F65" s="303">
        <f>E65/'1-SB'!$C$47</f>
        <v>0</v>
      </c>
      <c r="G65" s="298"/>
    </row>
    <row r="66" spans="1:7" s="545" customFormat="1">
      <c r="A66" s="56"/>
      <c r="B66" s="56"/>
      <c r="C66" s="56"/>
      <c r="D66" s="57"/>
      <c r="E66" s="300"/>
      <c r="F66" s="303">
        <f>E66/'1-SB'!$C$47</f>
        <v>0</v>
      </c>
      <c r="G66" s="298"/>
    </row>
    <row r="67" spans="1:7" s="545" customFormat="1">
      <c r="A67" s="56"/>
      <c r="B67" s="56"/>
      <c r="C67" s="56"/>
      <c r="D67" s="57"/>
      <c r="E67" s="300"/>
      <c r="F67" s="303">
        <f>E67/'1-SB'!$C$47</f>
        <v>0</v>
      </c>
      <c r="G67" s="298"/>
    </row>
    <row r="68" spans="1:7" s="545" customFormat="1">
      <c r="A68" s="56"/>
      <c r="B68" s="56"/>
      <c r="C68" s="56"/>
      <c r="D68" s="57"/>
      <c r="E68" s="300"/>
      <c r="F68" s="303">
        <f>E68/'1-SB'!$C$47</f>
        <v>0</v>
      </c>
      <c r="G68" s="298"/>
    </row>
    <row r="69" spans="1:7" s="545" customFormat="1">
      <c r="A69" s="56"/>
      <c r="B69" s="56"/>
      <c r="C69" s="56"/>
      <c r="D69" s="57"/>
      <c r="E69" s="300"/>
      <c r="F69" s="303">
        <f>E69/'1-SB'!$C$47</f>
        <v>0</v>
      </c>
      <c r="G69" s="298"/>
    </row>
    <row r="70" spans="1:7" s="545" customFormat="1">
      <c r="A70" s="56"/>
      <c r="B70" s="56"/>
      <c r="C70" s="56"/>
      <c r="D70" s="57"/>
      <c r="E70" s="300"/>
      <c r="F70" s="303">
        <f>E70/'1-SB'!$C$47</f>
        <v>0</v>
      </c>
      <c r="G70" s="298"/>
    </row>
    <row r="71" spans="1:7" s="545" customFormat="1">
      <c r="A71" s="56"/>
      <c r="B71" s="56"/>
      <c r="C71" s="56"/>
      <c r="D71" s="57"/>
      <c r="E71" s="300"/>
      <c r="F71" s="303">
        <f>E71/'1-SB'!$C$47</f>
        <v>0</v>
      </c>
      <c r="G71" s="298"/>
    </row>
    <row r="72" spans="1:7" s="545" customFormat="1">
      <c r="A72" s="56"/>
      <c r="B72" s="56"/>
      <c r="C72" s="56"/>
      <c r="D72" s="57"/>
      <c r="E72" s="300"/>
      <c r="F72" s="303">
        <f>E72/'1-SB'!$C$47</f>
        <v>0</v>
      </c>
      <c r="G72" s="298"/>
    </row>
    <row r="73" spans="1:7" s="545" customFormat="1">
      <c r="A73" s="56"/>
      <c r="B73" s="56"/>
      <c r="C73" s="56"/>
      <c r="D73" s="57"/>
      <c r="E73" s="300"/>
      <c r="F73" s="303">
        <f>E73/'1-SB'!$C$47</f>
        <v>0</v>
      </c>
      <c r="G73" s="298"/>
    </row>
    <row r="74" spans="1:7" s="545" customFormat="1">
      <c r="A74" s="56"/>
      <c r="B74" s="56"/>
      <c r="C74" s="56"/>
      <c r="D74" s="57"/>
      <c r="E74" s="300"/>
      <c r="F74" s="303">
        <f>E74/'1-SB'!$C$47</f>
        <v>0</v>
      </c>
      <c r="G74" s="298"/>
    </row>
    <row r="75" spans="1:7" s="545" customFormat="1">
      <c r="A75" s="56"/>
      <c r="B75" s="56"/>
      <c r="C75" s="56"/>
      <c r="D75" s="57"/>
      <c r="E75" s="300"/>
      <c r="F75" s="303">
        <f>E75/'1-SB'!$C$47</f>
        <v>0</v>
      </c>
      <c r="G75" s="298"/>
    </row>
    <row r="76" spans="1:7" s="545" customFormat="1">
      <c r="A76" s="56"/>
      <c r="B76" s="56"/>
      <c r="C76" s="56"/>
      <c r="D76" s="57"/>
      <c r="E76" s="300"/>
      <c r="F76" s="303">
        <f>E76/'1-SB'!$C$47</f>
        <v>0</v>
      </c>
      <c r="G76" s="298"/>
    </row>
    <row r="77" spans="1:7" s="545" customFormat="1">
      <c r="A77" s="56"/>
      <c r="B77" s="56"/>
      <c r="C77" s="56"/>
      <c r="D77" s="57"/>
      <c r="E77" s="300"/>
      <c r="F77" s="303">
        <f>E77/'1-SB'!$C$47</f>
        <v>0</v>
      </c>
      <c r="G77" s="298"/>
    </row>
    <row r="78" spans="1:7" s="545" customFormat="1">
      <c r="A78" s="56"/>
      <c r="B78" s="56"/>
      <c r="C78" s="56"/>
      <c r="D78" s="57"/>
      <c r="E78" s="300"/>
      <c r="F78" s="303">
        <f>E78/'1-SB'!$C$47</f>
        <v>0</v>
      </c>
      <c r="G78" s="298"/>
    </row>
    <row r="79" spans="1:7" s="545" customFormat="1">
      <c r="A79" s="56"/>
      <c r="B79" s="56"/>
      <c r="C79" s="56"/>
      <c r="D79" s="57"/>
      <c r="E79" s="300"/>
      <c r="F79" s="303">
        <f>E79/'1-SB'!$C$47</f>
        <v>0</v>
      </c>
      <c r="G79" s="298"/>
    </row>
    <row r="80" spans="1:7" s="545" customFormat="1">
      <c r="A80" s="56"/>
      <c r="B80" s="56"/>
      <c r="C80" s="56"/>
      <c r="D80" s="57"/>
      <c r="E80" s="300"/>
      <c r="F80" s="303">
        <f>E80/'1-SB'!$C$47</f>
        <v>0</v>
      </c>
      <c r="G80" s="298"/>
    </row>
    <row r="81" spans="1:7" s="545" customFormat="1">
      <c r="A81" s="56"/>
      <c r="B81" s="56"/>
      <c r="C81" s="56"/>
      <c r="D81" s="57"/>
      <c r="E81" s="300"/>
      <c r="F81" s="303">
        <f>E81/'1-SB'!$C$47</f>
        <v>0</v>
      </c>
      <c r="G81" s="298"/>
    </row>
    <row r="82" spans="1:7" s="545" customFormat="1">
      <c r="A82" s="56"/>
      <c r="B82" s="56"/>
      <c r="C82" s="56"/>
      <c r="D82" s="57"/>
      <c r="E82" s="300"/>
      <c r="F82" s="303">
        <f>E82/'1-SB'!$C$47</f>
        <v>0</v>
      </c>
      <c r="G82" s="298"/>
    </row>
    <row r="83" spans="1:7" s="545" customFormat="1">
      <c r="A83" s="56"/>
      <c r="B83" s="56"/>
      <c r="C83" s="56"/>
      <c r="D83" s="57"/>
      <c r="E83" s="300"/>
      <c r="F83" s="303">
        <f>E83/'1-SB'!$C$47</f>
        <v>0</v>
      </c>
      <c r="G83" s="298"/>
    </row>
    <row r="84" spans="1:7" s="545" customFormat="1">
      <c r="A84" s="56"/>
      <c r="B84" s="56"/>
      <c r="C84" s="56"/>
      <c r="D84" s="57"/>
      <c r="E84" s="300"/>
      <c r="F84" s="303">
        <f>E84/'1-SB'!$C$47</f>
        <v>0</v>
      </c>
      <c r="G84" s="298"/>
    </row>
    <row r="85" spans="1:7" s="545" customFormat="1">
      <c r="A85" s="56"/>
      <c r="B85" s="56"/>
      <c r="C85" s="56"/>
      <c r="D85" s="57"/>
      <c r="E85" s="300"/>
      <c r="F85" s="303">
        <f>E85/'1-SB'!$C$47</f>
        <v>0</v>
      </c>
      <c r="G85" s="298"/>
    </row>
    <row r="86" spans="1:7" s="545" customFormat="1">
      <c r="A86" s="56"/>
      <c r="B86" s="56"/>
      <c r="C86" s="56"/>
      <c r="D86" s="57"/>
      <c r="E86" s="300"/>
      <c r="F86" s="303">
        <f>E86/'1-SB'!$C$47</f>
        <v>0</v>
      </c>
      <c r="G86" s="298"/>
    </row>
    <row r="87" spans="1:7" s="545" customFormat="1">
      <c r="A87" s="56"/>
      <c r="B87" s="56"/>
      <c r="C87" s="56"/>
      <c r="D87" s="57"/>
      <c r="E87" s="300"/>
      <c r="F87" s="303">
        <f>E87/'1-SB'!$C$47</f>
        <v>0</v>
      </c>
      <c r="G87" s="298"/>
    </row>
    <row r="88" spans="1:7" s="545" customFormat="1">
      <c r="A88" s="56"/>
      <c r="B88" s="56"/>
      <c r="C88" s="56"/>
      <c r="D88" s="57"/>
      <c r="E88" s="300"/>
      <c r="F88" s="303">
        <f>E88/'1-SB'!$C$47</f>
        <v>0</v>
      </c>
      <c r="G88" s="298"/>
    </row>
    <row r="89" spans="1:7" s="545" customFormat="1">
      <c r="A89" s="56"/>
      <c r="B89" s="56"/>
      <c r="C89" s="56"/>
      <c r="D89" s="57"/>
      <c r="E89" s="300"/>
      <c r="F89" s="303">
        <f>E89/'1-SB'!$C$47</f>
        <v>0</v>
      </c>
      <c r="G89" s="298"/>
    </row>
    <row r="90" spans="1:7" s="545" customFormat="1">
      <c r="A90" s="56"/>
      <c r="B90" s="56"/>
      <c r="C90" s="56"/>
      <c r="D90" s="57"/>
      <c r="E90" s="300"/>
      <c r="F90" s="303">
        <f>E90/'1-SB'!$C$47</f>
        <v>0</v>
      </c>
      <c r="G90" s="298"/>
    </row>
    <row r="91" spans="1:7" s="545" customFormat="1">
      <c r="A91" s="56"/>
      <c r="B91" s="56"/>
      <c r="C91" s="56"/>
      <c r="D91" s="57"/>
      <c r="E91" s="300"/>
      <c r="F91" s="303">
        <f>E91/'1-SB'!$C$47</f>
        <v>0</v>
      </c>
      <c r="G91" s="298"/>
    </row>
    <row r="92" spans="1:7" s="545" customFormat="1">
      <c r="A92" s="56"/>
      <c r="B92" s="56"/>
      <c r="C92" s="56"/>
      <c r="D92" s="57"/>
      <c r="E92" s="300"/>
      <c r="F92" s="303">
        <f>E92/'1-SB'!$C$47</f>
        <v>0</v>
      </c>
      <c r="G92" s="298"/>
    </row>
    <row r="93" spans="1:7" s="545" customFormat="1">
      <c r="A93" s="56"/>
      <c r="B93" s="56"/>
      <c r="C93" s="56"/>
      <c r="D93" s="57"/>
      <c r="E93" s="300"/>
      <c r="F93" s="303">
        <f>E93/'1-SB'!$C$47</f>
        <v>0</v>
      </c>
      <c r="G93" s="298"/>
    </row>
    <row r="94" spans="1:7" s="545" customFormat="1">
      <c r="A94" s="56"/>
      <c r="B94" s="56"/>
      <c r="C94" s="56"/>
      <c r="D94" s="57"/>
      <c r="E94" s="300"/>
      <c r="F94" s="303">
        <f>E94/'1-SB'!$C$47</f>
        <v>0</v>
      </c>
      <c r="G94" s="298"/>
    </row>
    <row r="95" spans="1:7" s="545" customFormat="1">
      <c r="A95" s="56"/>
      <c r="B95" s="56"/>
      <c r="C95" s="56"/>
      <c r="D95" s="57"/>
      <c r="E95" s="300"/>
      <c r="F95" s="303">
        <f>E95/'1-SB'!$C$47</f>
        <v>0</v>
      </c>
      <c r="G95" s="298"/>
    </row>
    <row r="96" spans="1:7" s="545" customFormat="1">
      <c r="A96" s="56"/>
      <c r="B96" s="56"/>
      <c r="C96" s="56"/>
      <c r="D96" s="57"/>
      <c r="E96" s="300"/>
      <c r="F96" s="303">
        <f>E96/'1-SB'!$C$47</f>
        <v>0</v>
      </c>
      <c r="G96" s="298"/>
    </row>
    <row r="97" spans="1:7" s="545" customFormat="1">
      <c r="A97" s="56"/>
      <c r="B97" s="56"/>
      <c r="C97" s="56"/>
      <c r="D97" s="57"/>
      <c r="E97" s="300"/>
      <c r="F97" s="303">
        <f>E97/'1-SB'!$C$47</f>
        <v>0</v>
      </c>
      <c r="G97" s="298"/>
    </row>
    <row r="98" spans="1:7" s="545" customFormat="1">
      <c r="A98" s="56"/>
      <c r="B98" s="56"/>
      <c r="C98" s="56"/>
      <c r="D98" s="57"/>
      <c r="E98" s="300"/>
      <c r="F98" s="303">
        <f>E98/'1-SB'!$C$47</f>
        <v>0</v>
      </c>
      <c r="G98" s="298"/>
    </row>
    <row r="99" spans="1:7" s="545" customFormat="1">
      <c r="A99" s="56"/>
      <c r="B99" s="56"/>
      <c r="C99" s="56"/>
      <c r="D99" s="57"/>
      <c r="E99" s="300"/>
      <c r="F99" s="303">
        <f>E99/'1-SB'!$C$47</f>
        <v>0</v>
      </c>
      <c r="G99" s="298"/>
    </row>
    <row r="100" spans="1:7" s="545" customFormat="1">
      <c r="A100" s="56"/>
      <c r="B100" s="56"/>
      <c r="C100" s="56"/>
      <c r="D100" s="57"/>
      <c r="E100" s="300"/>
      <c r="F100" s="303">
        <f>E100/'1-SB'!$C$47</f>
        <v>0</v>
      </c>
      <c r="G100" s="298"/>
    </row>
    <row r="101" spans="1:7" s="545" customFormat="1">
      <c r="A101" s="56"/>
      <c r="B101" s="56"/>
      <c r="C101" s="56"/>
      <c r="D101" s="57"/>
      <c r="E101" s="300"/>
      <c r="F101" s="303">
        <f>E101/'1-SB'!$C$47</f>
        <v>0</v>
      </c>
      <c r="G101" s="298"/>
    </row>
    <row r="102" spans="1:7" s="545" customFormat="1">
      <c r="A102" s="56"/>
      <c r="B102" s="56"/>
      <c r="C102" s="56"/>
      <c r="D102" s="57"/>
      <c r="E102" s="300"/>
      <c r="F102" s="303">
        <f>E102/'1-SB'!$C$47</f>
        <v>0</v>
      </c>
      <c r="G102" s="298"/>
    </row>
    <row r="103" spans="1:7" s="545" customFormat="1">
      <c r="A103" s="56"/>
      <c r="B103" s="56"/>
      <c r="C103" s="56"/>
      <c r="D103" s="57"/>
      <c r="E103" s="300"/>
      <c r="F103" s="303">
        <f>E103/'1-SB'!$C$47</f>
        <v>0</v>
      </c>
      <c r="G103" s="298"/>
    </row>
    <row r="104" spans="1:7" s="545" customFormat="1">
      <c r="A104" s="56"/>
      <c r="B104" s="56"/>
      <c r="C104" s="56"/>
      <c r="D104" s="57"/>
      <c r="E104" s="300"/>
      <c r="F104" s="303">
        <f>E104/'1-SB'!$C$47</f>
        <v>0</v>
      </c>
      <c r="G104" s="298"/>
    </row>
    <row r="105" spans="1:7" s="545" customFormat="1">
      <c r="A105" s="56"/>
      <c r="B105" s="56"/>
      <c r="C105" s="56"/>
      <c r="D105" s="57"/>
      <c r="E105" s="300"/>
      <c r="F105" s="303">
        <f>E105/'1-SB'!$C$47</f>
        <v>0</v>
      </c>
      <c r="G105" s="298"/>
    </row>
    <row r="106" spans="1:7" s="545" customFormat="1">
      <c r="A106" s="56"/>
      <c r="B106" s="56"/>
      <c r="C106" s="56"/>
      <c r="D106" s="57"/>
      <c r="E106" s="300"/>
      <c r="F106" s="303">
        <f>E106/'1-SB'!$C$47</f>
        <v>0</v>
      </c>
      <c r="G106" s="298"/>
    </row>
    <row r="107" spans="1:7" s="545" customFormat="1">
      <c r="A107" s="56"/>
      <c r="B107" s="56"/>
      <c r="C107" s="56"/>
      <c r="D107" s="57"/>
      <c r="E107" s="300"/>
      <c r="F107" s="303">
        <f>E107/'1-SB'!$C$47</f>
        <v>0</v>
      </c>
      <c r="G107" s="298"/>
    </row>
    <row r="108" spans="1:7" s="545" customFormat="1">
      <c r="A108" s="56"/>
      <c r="B108" s="56"/>
      <c r="C108" s="56"/>
      <c r="D108" s="57"/>
      <c r="E108" s="300"/>
      <c r="F108" s="303">
        <f>E108/'1-SB'!$C$47</f>
        <v>0</v>
      </c>
      <c r="G108" s="298"/>
    </row>
    <row r="109" spans="1:7" s="545" customFormat="1">
      <c r="A109" s="56"/>
      <c r="B109" s="56"/>
      <c r="C109" s="56"/>
      <c r="D109" s="57"/>
      <c r="E109" s="300"/>
      <c r="F109" s="303">
        <f>E109/'1-SB'!$C$47</f>
        <v>0</v>
      </c>
      <c r="G109" s="298"/>
    </row>
    <row r="110" spans="1:7" s="545" customFormat="1">
      <c r="A110" s="56"/>
      <c r="B110" s="56"/>
      <c r="C110" s="56"/>
      <c r="D110" s="57"/>
      <c r="E110" s="300"/>
      <c r="F110" s="303">
        <f>E110/'1-SB'!$C$47</f>
        <v>0</v>
      </c>
      <c r="G110" s="298"/>
    </row>
    <row r="111" spans="1:7" s="545" customFormat="1">
      <c r="A111" s="56"/>
      <c r="B111" s="56"/>
      <c r="C111" s="56"/>
      <c r="D111" s="57"/>
      <c r="E111" s="300"/>
      <c r="F111" s="303">
        <f>E111/'1-SB'!$C$47</f>
        <v>0</v>
      </c>
      <c r="G111" s="298"/>
    </row>
    <row r="112" spans="1:7" s="545" customFormat="1"/>
    <row r="113" spans="1:7" s="545" customFormat="1"/>
    <row r="114" spans="1:7" s="545" customFormat="1"/>
    <row r="115" spans="1:7" s="545" customFormat="1"/>
    <row r="116" spans="1:7" s="545" customFormat="1">
      <c r="B116" s="581" t="s">
        <v>951</v>
      </c>
      <c r="C116" s="681" t="s">
        <v>979</v>
      </c>
      <c r="D116" s="681"/>
      <c r="E116" s="681"/>
      <c r="F116" s="681"/>
      <c r="G116" s="681"/>
    </row>
    <row r="117" spans="1:7" s="545" customFormat="1">
      <c r="C117" s="681"/>
      <c r="D117" s="681"/>
      <c r="E117" s="681"/>
      <c r="F117" s="681"/>
      <c r="G117" s="681"/>
    </row>
    <row r="118" spans="1:7" s="545" customFormat="1">
      <c r="C118" s="681"/>
      <c r="D118" s="681"/>
      <c r="E118" s="681"/>
      <c r="F118" s="681"/>
      <c r="G118" s="681"/>
    </row>
    <row r="119" spans="1:7" s="545" customFormat="1">
      <c r="C119" s="681"/>
      <c r="D119" s="681"/>
      <c r="E119" s="681"/>
      <c r="F119" s="681"/>
      <c r="G119" s="681"/>
    </row>
    <row r="120" spans="1:7" s="545" customFormat="1">
      <c r="A120" s="546" t="s">
        <v>1336</v>
      </c>
    </row>
    <row r="121" spans="1:7" s="545" customFormat="1" ht="110.25">
      <c r="A121" s="271" t="s">
        <v>949</v>
      </c>
      <c r="B121" s="272" t="s">
        <v>975</v>
      </c>
      <c r="C121" s="272" t="s">
        <v>950</v>
      </c>
      <c r="D121" s="272" t="s">
        <v>952</v>
      </c>
      <c r="E121" s="273" t="s">
        <v>977</v>
      </c>
      <c r="F121" s="272" t="s">
        <v>976</v>
      </c>
      <c r="G121" s="272" t="s">
        <v>978</v>
      </c>
    </row>
    <row r="122" spans="1:7" s="545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5" customFormat="1">
      <c r="A123" s="53">
        <v>1</v>
      </c>
      <c r="B123" s="53" t="s">
        <v>1329</v>
      </c>
      <c r="C123" s="53" t="s">
        <v>1331</v>
      </c>
      <c r="D123" s="57" t="s">
        <v>275</v>
      </c>
      <c r="E123" s="54">
        <v>100</v>
      </c>
      <c r="F123" s="301">
        <v>1.67E-2</v>
      </c>
      <c r="G123" s="297">
        <v>7.5000000000000011E-2</v>
      </c>
    </row>
    <row r="124" spans="1:7" s="545" customFormat="1">
      <c r="A124" s="56">
        <v>2</v>
      </c>
      <c r="B124" s="56"/>
      <c r="C124" s="56" t="s">
        <v>1332</v>
      </c>
      <c r="D124" s="57" t="s">
        <v>766</v>
      </c>
      <c r="E124" s="57">
        <v>200</v>
      </c>
      <c r="F124" s="301">
        <v>3.3300000000000003E-2</v>
      </c>
      <c r="G124" s="57"/>
    </row>
    <row r="125" spans="1:7">
      <c r="A125" s="56">
        <v>3</v>
      </c>
      <c r="B125" s="56"/>
      <c r="C125" s="56" t="s">
        <v>1333</v>
      </c>
      <c r="D125" s="57" t="s">
        <v>263</v>
      </c>
      <c r="E125" s="57">
        <v>150</v>
      </c>
      <c r="F125" s="301">
        <v>2.5000000000000001E-2</v>
      </c>
      <c r="G125" s="57"/>
    </row>
    <row r="126" spans="1:7">
      <c r="A126" s="56">
        <v>4</v>
      </c>
      <c r="B126" s="56" t="s">
        <v>1330</v>
      </c>
      <c r="C126" s="56" t="s">
        <v>1334</v>
      </c>
      <c r="D126" s="57" t="s">
        <v>275</v>
      </c>
      <c r="E126" s="57">
        <v>300</v>
      </c>
      <c r="F126" s="301">
        <v>0.05</v>
      </c>
      <c r="G126" s="298">
        <v>9.1700000000000004E-2</v>
      </c>
    </row>
    <row r="127" spans="1:7">
      <c r="A127" s="56">
        <v>5</v>
      </c>
      <c r="B127" s="56"/>
      <c r="C127" s="56" t="s">
        <v>1335</v>
      </c>
      <c r="D127" s="57" t="s">
        <v>275</v>
      </c>
      <c r="E127" s="57">
        <v>250</v>
      </c>
      <c r="F127" s="301">
        <v>4.1700000000000001E-2</v>
      </c>
      <c r="G127" s="57"/>
    </row>
    <row r="128" spans="1:7">
      <c r="A128" s="56"/>
      <c r="B128" s="56"/>
      <c r="C128" s="56"/>
      <c r="D128" s="57"/>
      <c r="E128" s="57"/>
      <c r="F128" s="304"/>
      <c r="G128" s="57"/>
    </row>
    <row r="129" spans="1:7">
      <c r="A129" s="56"/>
      <c r="B129" s="56"/>
      <c r="C129" s="56"/>
      <c r="D129" s="57"/>
      <c r="E129" s="57"/>
      <c r="F129" s="304"/>
      <c r="G129" s="57"/>
    </row>
    <row r="130" spans="1:7">
      <c r="A130" s="56"/>
      <c r="B130" s="56"/>
      <c r="C130" s="56"/>
      <c r="D130" s="57"/>
      <c r="E130" s="57"/>
      <c r="F130" s="304"/>
      <c r="G130" s="57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00000000-0002-0000-0A00-000000000000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60"/>
  <sheetViews>
    <sheetView zoomScale="80" zoomScaleNormal="80" workbookViewId="0">
      <selection activeCell="A11" sqref="A11:E30"/>
    </sheetView>
  </sheetViews>
  <sheetFormatPr defaultRowHeight="15.75"/>
  <cols>
    <col min="1" max="1" width="6.42578125" style="42" customWidth="1"/>
    <col min="2" max="2" width="43" style="42" customWidth="1"/>
    <col min="3" max="3" width="17.42578125" style="42" customWidth="1"/>
    <col min="4" max="4" width="13.28515625" style="42" customWidth="1"/>
    <col min="5" max="5" width="17.7109375" style="42" customWidth="1"/>
    <col min="6" max="6" width="19.5703125" style="42" customWidth="1"/>
    <col min="7" max="7" width="18.85546875" style="42" customWidth="1"/>
    <col min="8" max="8" width="14.85546875" style="42" customWidth="1"/>
    <col min="9" max="9" width="14.7109375" style="42" customWidth="1"/>
    <col min="10" max="16384" width="9.140625" style="42"/>
  </cols>
  <sheetData>
    <row r="1" spans="1:12" s="61" customFormat="1" ht="15.75" customHeight="1">
      <c r="E1" s="62" t="s">
        <v>1460</v>
      </c>
      <c r="H1" s="62"/>
    </row>
    <row r="2" spans="1:12" s="61" customFormat="1" ht="44.45" customHeight="1">
      <c r="A2" s="680" t="s">
        <v>1345</v>
      </c>
      <c r="B2" s="680"/>
      <c r="C2" s="680"/>
      <c r="D2" s="680"/>
      <c r="E2" s="680"/>
      <c r="F2" s="305"/>
      <c r="G2" s="66"/>
      <c r="H2" s="66"/>
      <c r="I2" s="66"/>
      <c r="J2" s="41"/>
      <c r="K2" s="65"/>
      <c r="L2" s="65"/>
    </row>
    <row r="3" spans="1:12" s="61" customFormat="1">
      <c r="A3" s="645" t="str">
        <f>CONCATENATE("на ",UPPER(dfName))</f>
        <v>на ДОГОВОРЕН ФОНД "ЕФ - ПРИНСИПАЛ"</v>
      </c>
      <c r="B3" s="645"/>
      <c r="C3" s="645"/>
      <c r="D3" s="645"/>
      <c r="E3" s="645"/>
      <c r="F3" s="66"/>
      <c r="G3" s="66"/>
      <c r="H3" s="66"/>
      <c r="I3" s="66"/>
      <c r="J3" s="66"/>
      <c r="K3" s="67"/>
      <c r="L3" s="67"/>
    </row>
    <row r="4" spans="1:12" s="61" customFormat="1" ht="15.75" customHeight="1">
      <c r="A4" s="683" t="str">
        <f>CONCATENATE("към ",TEXT(EndDate,"dd.mm.yyyy")," г.")</f>
        <v>към 30.06.2020 г.</v>
      </c>
      <c r="B4" s="683"/>
      <c r="C4" s="683"/>
      <c r="D4" s="76" t="s">
        <v>914</v>
      </c>
      <c r="E4" s="224">
        <f>ReportedCompletionDate</f>
        <v>44028</v>
      </c>
      <c r="F4" s="66"/>
      <c r="G4" s="41"/>
      <c r="H4" s="65"/>
      <c r="I4" s="65"/>
    </row>
    <row r="5" spans="1:12" s="61" customFormat="1">
      <c r="A5" s="41"/>
      <c r="B5" s="41"/>
      <c r="C5" s="41"/>
      <c r="D5" s="76" t="s">
        <v>248</v>
      </c>
      <c r="E5" s="77" t="str">
        <f>authorName</f>
        <v>Ивелина Иванова</v>
      </c>
      <c r="F5" s="66"/>
      <c r="I5" s="65"/>
    </row>
    <row r="6" spans="1:12" s="61" customFormat="1">
      <c r="D6" s="76" t="s">
        <v>250</v>
      </c>
      <c r="E6" s="78" t="str">
        <f>udManager</f>
        <v>Иван Овчаров</v>
      </c>
      <c r="F6" s="69"/>
      <c r="G6" s="69"/>
      <c r="H6" s="71"/>
      <c r="I6" s="71"/>
    </row>
    <row r="7" spans="1:12" ht="16.5" thickBot="1"/>
    <row r="8" spans="1:12" s="545" customFormat="1" ht="15.6" customHeight="1">
      <c r="A8" s="684" t="s">
        <v>257</v>
      </c>
      <c r="B8" s="686" t="s">
        <v>259</v>
      </c>
      <c r="C8" s="274"/>
      <c r="D8" s="688" t="s">
        <v>953</v>
      </c>
      <c r="E8" s="686" t="s">
        <v>980</v>
      </c>
    </row>
    <row r="9" spans="1:12" s="545" customFormat="1" ht="109.15" customHeight="1">
      <c r="A9" s="685"/>
      <c r="B9" s="687"/>
      <c r="C9" s="281" t="s">
        <v>952</v>
      </c>
      <c r="D9" s="689"/>
      <c r="E9" s="690"/>
    </row>
    <row r="10" spans="1:12" s="545" customFormat="1" ht="16.5" thickBot="1">
      <c r="A10" s="326">
        <v>1</v>
      </c>
      <c r="B10" s="326">
        <v>2</v>
      </c>
      <c r="C10" s="326">
        <v>3</v>
      </c>
      <c r="D10" s="327">
        <v>4</v>
      </c>
      <c r="E10" s="327">
        <v>5</v>
      </c>
    </row>
    <row r="11" spans="1:12" s="545" customFormat="1">
      <c r="A11" s="577"/>
      <c r="B11" s="275"/>
      <c r="C11" s="277"/>
      <c r="D11" s="276"/>
      <c r="E11" s="584"/>
    </row>
    <row r="12" spans="1:12" s="545" customFormat="1">
      <c r="A12" s="578"/>
      <c r="B12" s="277"/>
      <c r="C12" s="277"/>
      <c r="D12" s="278"/>
      <c r="E12" s="585"/>
    </row>
    <row r="13" spans="1:12" s="545" customFormat="1">
      <c r="A13" s="578"/>
      <c r="B13" s="277"/>
      <c r="C13" s="277"/>
      <c r="D13" s="278"/>
      <c r="E13" s="585"/>
    </row>
    <row r="14" spans="1:12" s="545" customFormat="1">
      <c r="A14" s="578"/>
      <c r="B14" s="277"/>
      <c r="C14" s="277"/>
      <c r="D14" s="278"/>
      <c r="E14" s="585"/>
    </row>
    <row r="15" spans="1:12" s="545" customFormat="1">
      <c r="A15" s="578"/>
      <c r="B15" s="279"/>
      <c r="C15" s="277"/>
      <c r="D15" s="278"/>
      <c r="E15" s="585"/>
    </row>
    <row r="16" spans="1:12" s="545" customFormat="1">
      <c r="A16" s="578"/>
      <c r="B16" s="279"/>
      <c r="C16" s="277"/>
      <c r="D16" s="280"/>
      <c r="E16" s="586"/>
    </row>
    <row r="17" spans="1:5" s="545" customFormat="1">
      <c r="A17" s="578"/>
      <c r="B17" s="279"/>
      <c r="C17" s="277"/>
      <c r="D17" s="280"/>
      <c r="E17" s="586"/>
    </row>
    <row r="18" spans="1:5" s="545" customFormat="1">
      <c r="A18" s="578"/>
      <c r="B18" s="277"/>
      <c r="C18" s="277"/>
      <c r="D18" s="280"/>
      <c r="E18" s="586"/>
    </row>
    <row r="19" spans="1:5" s="545" customFormat="1">
      <c r="A19" s="578"/>
      <c r="B19" s="277"/>
      <c r="C19" s="277"/>
      <c r="D19" s="280"/>
      <c r="E19" s="586"/>
    </row>
    <row r="20" spans="1:5" s="545" customFormat="1">
      <c r="A20" s="578"/>
      <c r="B20" s="277"/>
      <c r="C20" s="277"/>
      <c r="D20" s="280"/>
      <c r="E20" s="586"/>
    </row>
    <row r="21" spans="1:5" s="545" customFormat="1">
      <c r="A21" s="578"/>
      <c r="B21" s="277"/>
      <c r="C21" s="277"/>
      <c r="D21" s="280"/>
      <c r="E21" s="586"/>
    </row>
    <row r="22" spans="1:5" s="545" customFormat="1">
      <c r="A22" s="578"/>
      <c r="B22" s="279"/>
      <c r="C22" s="277"/>
      <c r="D22" s="280"/>
      <c r="E22" s="586"/>
    </row>
    <row r="23" spans="1:5" s="545" customFormat="1">
      <c r="A23" s="578"/>
      <c r="B23" s="279"/>
      <c r="C23" s="277"/>
      <c r="D23" s="280"/>
      <c r="E23" s="586"/>
    </row>
    <row r="24" spans="1:5" s="545" customFormat="1">
      <c r="A24" s="578"/>
      <c r="B24" s="279"/>
      <c r="C24" s="277"/>
      <c r="D24" s="280"/>
      <c r="E24" s="586"/>
    </row>
    <row r="25" spans="1:5" s="545" customFormat="1">
      <c r="A25" s="578"/>
      <c r="B25" s="277"/>
      <c r="C25" s="277"/>
      <c r="D25" s="280"/>
      <c r="E25" s="586"/>
    </row>
    <row r="26" spans="1:5" s="545" customFormat="1">
      <c r="A26" s="578"/>
      <c r="B26" s="277"/>
      <c r="C26" s="277"/>
      <c r="D26" s="280"/>
      <c r="E26" s="586"/>
    </row>
    <row r="27" spans="1:5" s="545" customFormat="1">
      <c r="A27" s="578"/>
      <c r="B27" s="277"/>
      <c r="C27" s="277"/>
      <c r="D27" s="280"/>
      <c r="E27" s="586"/>
    </row>
    <row r="28" spans="1:5" s="545" customFormat="1">
      <c r="A28" s="578"/>
      <c r="B28" s="277"/>
      <c r="C28" s="277"/>
      <c r="D28" s="280"/>
      <c r="E28" s="586"/>
    </row>
    <row r="29" spans="1:5" s="545" customFormat="1">
      <c r="A29" s="578"/>
      <c r="B29" s="279"/>
      <c r="C29" s="277"/>
      <c r="D29" s="280"/>
      <c r="E29" s="586"/>
    </row>
    <row r="30" spans="1:5" s="545" customFormat="1">
      <c r="A30" s="578"/>
      <c r="B30" s="279"/>
      <c r="C30" s="277"/>
      <c r="D30" s="280"/>
      <c r="E30" s="586"/>
    </row>
    <row r="31" spans="1:5" s="545" customFormat="1">
      <c r="A31" s="578"/>
      <c r="B31" s="279"/>
      <c r="C31" s="277"/>
      <c r="D31" s="280"/>
      <c r="E31" s="586"/>
    </row>
    <row r="32" spans="1:5" s="545" customFormat="1">
      <c r="A32" s="578"/>
      <c r="B32" s="279"/>
      <c r="C32" s="277"/>
      <c r="D32" s="280"/>
      <c r="E32" s="586"/>
    </row>
    <row r="33" spans="1:5" s="545" customFormat="1">
      <c r="A33" s="578"/>
      <c r="B33" s="279"/>
      <c r="C33" s="277"/>
      <c r="D33" s="280"/>
      <c r="E33" s="586"/>
    </row>
    <row r="34" spans="1:5">
      <c r="A34" s="578"/>
      <c r="B34" s="279"/>
      <c r="C34" s="277"/>
      <c r="D34" s="280"/>
      <c r="E34" s="586"/>
    </row>
    <row r="35" spans="1:5">
      <c r="A35" s="578"/>
      <c r="B35" s="279"/>
      <c r="C35" s="277"/>
      <c r="D35" s="280"/>
      <c r="E35" s="586"/>
    </row>
    <row r="36" spans="1:5">
      <c r="A36" s="578"/>
      <c r="B36" s="279"/>
      <c r="C36" s="277"/>
      <c r="D36" s="280"/>
      <c r="E36" s="586"/>
    </row>
    <row r="37" spans="1:5">
      <c r="A37" s="578"/>
      <c r="B37" s="279"/>
      <c r="C37" s="277"/>
      <c r="D37" s="280"/>
      <c r="E37" s="586"/>
    </row>
    <row r="38" spans="1:5">
      <c r="A38" s="578"/>
      <c r="B38" s="279"/>
      <c r="C38" s="277"/>
      <c r="D38" s="280"/>
      <c r="E38" s="586"/>
    </row>
    <row r="39" spans="1:5">
      <c r="A39" s="578"/>
      <c r="B39" s="279"/>
      <c r="C39" s="277"/>
      <c r="D39" s="280"/>
      <c r="E39" s="586"/>
    </row>
    <row r="40" spans="1:5">
      <c r="A40" s="578"/>
      <c r="B40" s="279"/>
      <c r="C40" s="277"/>
      <c r="D40" s="280"/>
      <c r="E40" s="586"/>
    </row>
    <row r="41" spans="1:5">
      <c r="A41" s="578"/>
      <c r="B41" s="279"/>
      <c r="C41" s="277"/>
      <c r="D41" s="280"/>
      <c r="E41" s="586"/>
    </row>
    <row r="42" spans="1:5">
      <c r="A42" s="578"/>
      <c r="B42" s="279"/>
      <c r="C42" s="277"/>
      <c r="D42" s="280"/>
      <c r="E42" s="586"/>
    </row>
    <row r="43" spans="1:5">
      <c r="A43" s="578"/>
      <c r="B43" s="279"/>
      <c r="C43" s="277"/>
      <c r="D43" s="280"/>
      <c r="E43" s="586"/>
    </row>
    <row r="44" spans="1:5">
      <c r="A44" s="578"/>
      <c r="B44" s="279"/>
      <c r="C44" s="277"/>
      <c r="D44" s="280"/>
      <c r="E44" s="586"/>
    </row>
    <row r="45" spans="1:5">
      <c r="A45" s="578"/>
      <c r="B45" s="279"/>
      <c r="C45" s="277"/>
      <c r="D45" s="280"/>
      <c r="E45" s="586"/>
    </row>
    <row r="46" spans="1:5">
      <c r="A46" s="578"/>
      <c r="B46" s="279"/>
      <c r="C46" s="277"/>
      <c r="D46" s="280"/>
      <c r="E46" s="586"/>
    </row>
    <row r="47" spans="1:5">
      <c r="A47" s="578"/>
      <c r="B47" s="279"/>
      <c r="C47" s="277"/>
      <c r="D47" s="280"/>
      <c r="E47" s="586"/>
    </row>
    <row r="48" spans="1:5">
      <c r="A48" s="578"/>
      <c r="B48" s="279"/>
      <c r="C48" s="277"/>
      <c r="D48" s="280"/>
      <c r="E48" s="586"/>
    </row>
    <row r="49" spans="1:5">
      <c r="A49" s="578"/>
      <c r="B49" s="279"/>
      <c r="C49" s="277"/>
      <c r="D49" s="280"/>
      <c r="E49" s="586"/>
    </row>
    <row r="50" spans="1:5">
      <c r="A50" s="578"/>
      <c r="B50" s="279"/>
      <c r="C50" s="277"/>
      <c r="D50" s="280"/>
      <c r="E50" s="586"/>
    </row>
    <row r="51" spans="1:5">
      <c r="A51" s="578"/>
      <c r="B51" s="279"/>
      <c r="C51" s="277"/>
      <c r="D51" s="280"/>
      <c r="E51" s="586"/>
    </row>
    <row r="52" spans="1:5">
      <c r="A52" s="578"/>
      <c r="B52" s="279"/>
      <c r="C52" s="277"/>
      <c r="D52" s="280"/>
      <c r="E52" s="586"/>
    </row>
    <row r="53" spans="1:5">
      <c r="A53" s="578"/>
      <c r="B53" s="279"/>
      <c r="C53" s="277"/>
      <c r="D53" s="280"/>
      <c r="E53" s="586"/>
    </row>
    <row r="54" spans="1:5">
      <c r="A54" s="578"/>
      <c r="B54" s="279"/>
      <c r="C54" s="277"/>
      <c r="D54" s="280"/>
      <c r="E54" s="586"/>
    </row>
    <row r="55" spans="1:5">
      <c r="A55" s="578"/>
      <c r="B55" s="279"/>
      <c r="C55" s="277"/>
      <c r="D55" s="280"/>
      <c r="E55" s="586"/>
    </row>
    <row r="56" spans="1:5">
      <c r="A56" s="578"/>
      <c r="B56" s="279"/>
      <c r="C56" s="277"/>
      <c r="D56" s="280"/>
      <c r="E56" s="586"/>
    </row>
    <row r="57" spans="1:5">
      <c r="A57" s="578"/>
      <c r="B57" s="279"/>
      <c r="C57" s="277"/>
      <c r="D57" s="280"/>
      <c r="E57" s="586"/>
    </row>
    <row r="58" spans="1:5">
      <c r="A58" s="578"/>
      <c r="B58" s="279"/>
      <c r="C58" s="277"/>
      <c r="D58" s="280"/>
      <c r="E58" s="586"/>
    </row>
    <row r="59" spans="1:5">
      <c r="A59" s="578"/>
      <c r="B59" s="279"/>
      <c r="C59" s="277"/>
      <c r="D59" s="280"/>
      <c r="E59" s="586"/>
    </row>
    <row r="60" spans="1:5">
      <c r="A60" s="578"/>
      <c r="B60" s="279"/>
      <c r="C60" s="277"/>
      <c r="D60" s="280"/>
      <c r="E60" s="586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00000000-0002-0000-0B00-000000000000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O33"/>
  <sheetViews>
    <sheetView zoomScale="80" zoomScaleNormal="80" workbookViewId="0">
      <selection activeCell="F22" sqref="F22"/>
    </sheetView>
  </sheetViews>
  <sheetFormatPr defaultRowHeight="15.75"/>
  <cols>
    <col min="1" max="1" width="10.140625" style="112" customWidth="1"/>
    <col min="2" max="2" width="34.42578125" style="112" customWidth="1"/>
    <col min="3" max="3" width="31.5703125" style="112" customWidth="1"/>
    <col min="4" max="4" width="29.42578125" style="112" customWidth="1"/>
    <col min="5" max="8" width="15.7109375" style="112" customWidth="1"/>
    <col min="9" max="16384" width="9.140625" style="112"/>
  </cols>
  <sheetData>
    <row r="1" spans="1:15" s="152" customFormat="1">
      <c r="A1" s="228"/>
      <c r="B1" s="228"/>
      <c r="C1" s="228"/>
      <c r="D1" s="228"/>
      <c r="E1" s="228"/>
      <c r="G1" s="147"/>
      <c r="H1" s="229" t="s">
        <v>1461</v>
      </c>
      <c r="I1" s="147"/>
      <c r="J1" s="147"/>
      <c r="K1" s="147"/>
      <c r="L1" s="147"/>
      <c r="M1" s="147"/>
      <c r="N1" s="147"/>
      <c r="O1" s="147"/>
    </row>
    <row r="2" spans="1:15" ht="15" customHeight="1">
      <c r="A2" s="691" t="s">
        <v>1418</v>
      </c>
      <c r="B2" s="691"/>
      <c r="C2" s="691"/>
      <c r="D2" s="691"/>
      <c r="E2" s="691"/>
      <c r="F2" s="691"/>
      <c r="G2" s="691"/>
      <c r="H2" s="691"/>
    </row>
    <row r="3" spans="1:15" ht="15" customHeight="1">
      <c r="A3" s="645" t="str">
        <f>CONCATENATE("на ",UPPER(dfName))</f>
        <v>на ДОГОВОРЕН ФОНД "ЕФ - ПРИНСИПАЛ"</v>
      </c>
      <c r="B3" s="645"/>
      <c r="C3" s="645"/>
      <c r="D3" s="645"/>
      <c r="E3" s="645"/>
      <c r="F3" s="645"/>
      <c r="G3" s="645"/>
      <c r="H3" s="645"/>
    </row>
    <row r="4" spans="1:15">
      <c r="A4" s="646" t="str">
        <f>"за периода "&amp;TEXT(StartDate,"dd.mm.yyyy")&amp;" - "&amp;TEXT(EndDate,"dd.mm.yyyy")</f>
        <v>за периода 01.01.2020 - 30.06.2020</v>
      </c>
      <c r="B4" s="646"/>
      <c r="C4" s="646"/>
      <c r="D4" s="646"/>
      <c r="E4" s="646"/>
      <c r="F4" s="646"/>
      <c r="G4" s="646"/>
      <c r="H4" s="646"/>
    </row>
    <row r="5" spans="1:15">
      <c r="A5" s="153"/>
      <c r="B5" s="153"/>
      <c r="C5" s="153"/>
      <c r="D5" s="153"/>
      <c r="F5" s="76" t="s">
        <v>914</v>
      </c>
      <c r="G5" s="540">
        <f>ReportedCompletionDate</f>
        <v>44028</v>
      </c>
      <c r="H5" s="541"/>
    </row>
    <row r="6" spans="1:15">
      <c r="A6" s="153"/>
      <c r="B6" s="153"/>
      <c r="C6" s="153"/>
      <c r="D6" s="153"/>
      <c r="F6" s="492" t="s">
        <v>248</v>
      </c>
      <c r="G6" s="493" t="str">
        <f>authorName</f>
        <v>Ивелина Иванова</v>
      </c>
    </row>
    <row r="7" spans="1:15">
      <c r="E7" s="144"/>
      <c r="F7" s="492" t="s">
        <v>250</v>
      </c>
      <c r="G7" s="494" t="str">
        <f>udManager</f>
        <v>Иван Овчаров</v>
      </c>
      <c r="H7" s="542"/>
    </row>
    <row r="8" spans="1:15" ht="16.5" thickBot="1">
      <c r="A8" s="151"/>
      <c r="B8" s="151"/>
      <c r="C8" s="151"/>
      <c r="D8" s="151"/>
      <c r="E8" s="151"/>
      <c r="F8" s="151"/>
    </row>
    <row r="9" spans="1:15" s="545" customFormat="1" ht="78.75">
      <c r="A9" s="575" t="s">
        <v>257</v>
      </c>
      <c r="B9" s="575" t="s">
        <v>1419</v>
      </c>
      <c r="C9" s="575" t="s">
        <v>1422</v>
      </c>
      <c r="D9" s="575" t="s">
        <v>1423</v>
      </c>
      <c r="E9" s="575" t="s">
        <v>1420</v>
      </c>
      <c r="F9" s="575" t="s">
        <v>1421</v>
      </c>
      <c r="G9" s="575" t="s">
        <v>1424</v>
      </c>
      <c r="H9" s="575" t="s">
        <v>1425</v>
      </c>
    </row>
    <row r="10" spans="1:15" s="545" customFormat="1">
      <c r="A10" s="572">
        <v>1</v>
      </c>
      <c r="B10" s="572">
        <v>2</v>
      </c>
      <c r="C10" s="572">
        <v>3</v>
      </c>
      <c r="D10" s="572">
        <v>4</v>
      </c>
      <c r="E10" s="572">
        <v>5</v>
      </c>
      <c r="F10" s="574">
        <v>6</v>
      </c>
      <c r="G10" s="574">
        <v>7</v>
      </c>
      <c r="H10" s="574">
        <v>8</v>
      </c>
    </row>
    <row r="11" spans="1:15" s="545" customFormat="1">
      <c r="A11" s="576"/>
      <c r="B11" s="573"/>
      <c r="C11" s="573"/>
      <c r="D11" s="573"/>
      <c r="E11" s="587"/>
      <c r="F11" s="587"/>
      <c r="G11" s="587"/>
      <c r="H11" s="587"/>
    </row>
    <row r="12" spans="1:15" customFormat="1">
      <c r="A12" s="576"/>
      <c r="B12" s="573"/>
      <c r="C12" s="573"/>
      <c r="D12" s="573"/>
      <c r="E12" s="587"/>
      <c r="F12" s="587"/>
      <c r="G12" s="587"/>
      <c r="H12" s="587"/>
    </row>
    <row r="13" spans="1:15" customFormat="1">
      <c r="A13" s="576"/>
      <c r="B13" s="573"/>
      <c r="C13" s="573"/>
      <c r="D13" s="573"/>
      <c r="E13" s="587"/>
      <c r="F13" s="587"/>
      <c r="G13" s="587"/>
      <c r="H13" s="587"/>
    </row>
    <row r="14" spans="1:15" customFormat="1">
      <c r="A14" s="576"/>
      <c r="B14" s="573"/>
      <c r="C14" s="573"/>
      <c r="D14" s="573"/>
      <c r="E14" s="587"/>
      <c r="F14" s="587"/>
      <c r="G14" s="587"/>
      <c r="H14" s="587"/>
    </row>
    <row r="15" spans="1:15" customFormat="1">
      <c r="A15" s="576"/>
      <c r="B15" s="573"/>
      <c r="C15" s="573"/>
      <c r="D15" s="573"/>
      <c r="E15" s="587"/>
      <c r="F15" s="587"/>
      <c r="G15" s="587"/>
      <c r="H15" s="587"/>
    </row>
    <row r="16" spans="1:15" customFormat="1">
      <c r="A16" s="576"/>
      <c r="B16" s="573"/>
      <c r="C16" s="573"/>
      <c r="D16" s="573"/>
      <c r="E16" s="587"/>
      <c r="F16" s="587"/>
      <c r="G16" s="587"/>
      <c r="H16" s="587"/>
    </row>
    <row r="17" spans="1:8" customFormat="1">
      <c r="A17" s="576"/>
      <c r="B17" s="573"/>
      <c r="C17" s="573"/>
      <c r="D17" s="573"/>
      <c r="E17" s="587"/>
      <c r="F17" s="587"/>
      <c r="G17" s="587"/>
      <c r="H17" s="587"/>
    </row>
    <row r="18" spans="1:8" customFormat="1">
      <c r="A18" s="576"/>
      <c r="B18" s="573"/>
      <c r="C18" s="573"/>
      <c r="D18" s="573"/>
      <c r="E18" s="587"/>
      <c r="F18" s="587"/>
      <c r="G18" s="587"/>
      <c r="H18" s="587"/>
    </row>
    <row r="19" spans="1:8" customFormat="1">
      <c r="A19" s="576"/>
      <c r="B19" s="573"/>
      <c r="C19" s="573"/>
      <c r="D19" s="573"/>
      <c r="E19" s="587"/>
      <c r="F19" s="587"/>
      <c r="G19" s="587"/>
      <c r="H19" s="587"/>
    </row>
    <row r="20" spans="1:8" customFormat="1">
      <c r="A20" s="576"/>
      <c r="B20" s="573"/>
      <c r="C20" s="573"/>
      <c r="D20" s="573"/>
      <c r="E20" s="587"/>
      <c r="F20" s="587"/>
      <c r="G20" s="587"/>
      <c r="H20" s="587"/>
    </row>
    <row r="21" spans="1:8" customFormat="1">
      <c r="A21" s="576"/>
      <c r="B21" s="573"/>
      <c r="C21" s="573"/>
      <c r="D21" s="573"/>
      <c r="E21" s="587"/>
      <c r="F21" s="587"/>
      <c r="G21" s="587"/>
      <c r="H21" s="587"/>
    </row>
    <row r="22" spans="1:8" customFormat="1">
      <c r="A22" s="576"/>
      <c r="B22" s="573"/>
      <c r="C22" s="573"/>
      <c r="D22" s="573"/>
      <c r="E22" s="587"/>
      <c r="F22" s="587"/>
      <c r="G22" s="587"/>
      <c r="H22" s="587"/>
    </row>
    <row r="23" spans="1:8" customFormat="1">
      <c r="A23" s="576"/>
      <c r="B23" s="573"/>
      <c r="C23" s="573"/>
      <c r="D23" s="573"/>
      <c r="E23" s="587"/>
      <c r="F23" s="587"/>
      <c r="G23" s="587"/>
      <c r="H23" s="587"/>
    </row>
    <row r="24" spans="1:8" customFormat="1">
      <c r="A24" s="576"/>
      <c r="B24" s="573"/>
      <c r="C24" s="573"/>
      <c r="D24" s="573"/>
      <c r="E24" s="587"/>
      <c r="F24" s="587"/>
      <c r="G24" s="587"/>
      <c r="H24" s="587"/>
    </row>
    <row r="25" spans="1:8" customFormat="1">
      <c r="A25" s="576"/>
      <c r="B25" s="573"/>
      <c r="C25" s="573"/>
      <c r="D25" s="573"/>
      <c r="E25" s="587"/>
      <c r="F25" s="587"/>
      <c r="G25" s="587"/>
      <c r="H25" s="587"/>
    </row>
    <row r="26" spans="1:8" customFormat="1">
      <c r="A26" s="576"/>
      <c r="B26" s="573"/>
      <c r="C26" s="573"/>
      <c r="D26" s="573"/>
      <c r="E26" s="587"/>
      <c r="F26" s="587"/>
      <c r="G26" s="587"/>
      <c r="H26" s="587"/>
    </row>
    <row r="27" spans="1:8" customFormat="1">
      <c r="A27" s="576"/>
      <c r="B27" s="573"/>
      <c r="C27" s="573"/>
      <c r="D27" s="573"/>
      <c r="E27" s="587"/>
      <c r="F27" s="587"/>
      <c r="G27" s="587"/>
      <c r="H27" s="587"/>
    </row>
    <row r="28" spans="1:8" customFormat="1">
      <c r="A28" s="576"/>
      <c r="B28" s="573"/>
      <c r="C28" s="573"/>
      <c r="D28" s="573"/>
      <c r="E28" s="587"/>
      <c r="F28" s="587"/>
      <c r="G28" s="587"/>
      <c r="H28" s="587"/>
    </row>
    <row r="29" spans="1:8" customFormat="1">
      <c r="A29" s="576"/>
      <c r="B29" s="573"/>
      <c r="C29" s="573"/>
      <c r="D29" s="573"/>
      <c r="E29" s="587"/>
      <c r="F29" s="587"/>
      <c r="G29" s="587"/>
      <c r="H29" s="587"/>
    </row>
    <row r="30" spans="1:8" customFormat="1">
      <c r="A30" s="576"/>
      <c r="B30" s="573"/>
      <c r="C30" s="573"/>
      <c r="D30" s="573"/>
      <c r="E30" s="587"/>
      <c r="F30" s="587"/>
      <c r="G30" s="587"/>
      <c r="H30" s="587"/>
    </row>
    <row r="31" spans="1:8" customFormat="1">
      <c r="A31" s="576"/>
      <c r="B31" s="573"/>
      <c r="C31" s="573"/>
      <c r="D31" s="573"/>
      <c r="E31" s="587"/>
      <c r="F31" s="587"/>
      <c r="G31" s="587"/>
      <c r="H31" s="587"/>
    </row>
    <row r="32" spans="1:8" customFormat="1">
      <c r="A32" s="576"/>
      <c r="B32" s="573"/>
      <c r="C32" s="573"/>
      <c r="D32" s="573"/>
      <c r="E32" s="587"/>
      <c r="F32" s="587"/>
      <c r="G32" s="587"/>
      <c r="H32" s="587"/>
    </row>
    <row r="33" spans="1:8" customFormat="1">
      <c r="A33" s="576"/>
      <c r="B33" s="573"/>
      <c r="C33" s="573"/>
      <c r="D33" s="573"/>
      <c r="E33" s="587"/>
      <c r="F33" s="587"/>
      <c r="G33" s="587"/>
      <c r="H33" s="587"/>
    </row>
  </sheetData>
  <sheetProtection password="CF35" sheet="1" insertRows="0" selectLockedCells="1"/>
  <mergeCells count="3">
    <mergeCell ref="A2:H2"/>
    <mergeCell ref="A4:H4"/>
    <mergeCell ref="A3:H3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1">
    <tabColor rgb="FF0070C0"/>
    <pageSetUpPr fitToPage="1"/>
  </sheetPr>
  <dimension ref="A1:L246"/>
  <sheetViews>
    <sheetView zoomScale="85" zoomScaleNormal="85" workbookViewId="0">
      <selection activeCell="E34" sqref="E34"/>
    </sheetView>
  </sheetViews>
  <sheetFormatPr defaultRowHeight="15.75"/>
  <cols>
    <col min="1" max="1" width="16.42578125" style="48" bestFit="1" customWidth="1"/>
    <col min="2" max="2" width="32.85546875" style="48" customWidth="1"/>
    <col min="3" max="3" width="10.5703125" style="48" customWidth="1"/>
    <col min="4" max="4" width="16.42578125" style="48" bestFit="1" customWidth="1"/>
    <col min="5" max="5" width="68.42578125" style="48" customWidth="1"/>
    <col min="6" max="6" width="9.140625" style="48"/>
    <col min="7" max="7" width="23.85546875" style="48" bestFit="1" customWidth="1"/>
    <col min="8" max="8" width="51.85546875" style="48" bestFit="1" customWidth="1"/>
    <col min="9" max="9" width="9.140625" style="48"/>
    <col min="10" max="10" width="11" style="48" bestFit="1" customWidth="1"/>
    <col min="11" max="16384" width="9.140625" style="48"/>
  </cols>
  <sheetData>
    <row r="1" spans="1:12" s="47" customFormat="1">
      <c r="A1" s="310" t="s">
        <v>1410</v>
      </c>
      <c r="B1" s="310"/>
      <c r="D1" s="319" t="s">
        <v>1415</v>
      </c>
      <c r="E1" s="319"/>
    </row>
    <row r="2" spans="1:12">
      <c r="A2" s="311" t="s">
        <v>263</v>
      </c>
      <c r="B2" s="311" t="s">
        <v>264</v>
      </c>
      <c r="D2" s="324" t="s">
        <v>265</v>
      </c>
      <c r="E2" s="324" t="s">
        <v>266</v>
      </c>
      <c r="G2" s="320" t="s">
        <v>1432</v>
      </c>
      <c r="H2" s="317"/>
      <c r="J2" s="310" t="s">
        <v>1416</v>
      </c>
      <c r="K2" s="311"/>
      <c r="L2" s="311"/>
    </row>
    <row r="3" spans="1:12">
      <c r="A3" s="311" t="s">
        <v>766</v>
      </c>
      <c r="B3" s="311" t="s">
        <v>764</v>
      </c>
      <c r="D3" s="325" t="s">
        <v>269</v>
      </c>
      <c r="E3" s="325" t="s">
        <v>270</v>
      </c>
      <c r="G3" s="323" t="s">
        <v>999</v>
      </c>
      <c r="H3" s="323" t="s">
        <v>1000</v>
      </c>
      <c r="J3" s="311" t="s">
        <v>1324</v>
      </c>
      <c r="K3" s="311"/>
      <c r="L3" s="311"/>
    </row>
    <row r="4" spans="1:12">
      <c r="A4" s="311" t="s">
        <v>767</v>
      </c>
      <c r="B4" s="311" t="s">
        <v>765</v>
      </c>
      <c r="D4" s="325" t="s">
        <v>273</v>
      </c>
      <c r="E4" s="325" t="s">
        <v>274</v>
      </c>
      <c r="G4" s="323" t="s">
        <v>1001</v>
      </c>
      <c r="H4" s="323" t="s">
        <v>1002</v>
      </c>
      <c r="J4" s="311" t="s">
        <v>1323</v>
      </c>
      <c r="K4" s="311"/>
      <c r="L4" s="311"/>
    </row>
    <row r="5" spans="1:12">
      <c r="A5" s="312" t="s">
        <v>768</v>
      </c>
      <c r="B5" s="312" t="s">
        <v>769</v>
      </c>
      <c r="D5" s="325" t="s">
        <v>277</v>
      </c>
      <c r="E5" s="325" t="s">
        <v>278</v>
      </c>
      <c r="G5" s="323" t="s">
        <v>1003</v>
      </c>
      <c r="H5" s="323" t="s">
        <v>1004</v>
      </c>
    </row>
    <row r="6" spans="1:12">
      <c r="A6" s="311" t="s">
        <v>267</v>
      </c>
      <c r="B6" s="311" t="s">
        <v>268</v>
      </c>
      <c r="D6" s="325" t="s">
        <v>281</v>
      </c>
      <c r="E6" s="325" t="s">
        <v>282</v>
      </c>
      <c r="G6" s="323" t="s">
        <v>1005</v>
      </c>
      <c r="H6" s="323" t="s">
        <v>1006</v>
      </c>
    </row>
    <row r="7" spans="1:12">
      <c r="A7" s="311" t="s">
        <v>271</v>
      </c>
      <c r="B7" s="311" t="s">
        <v>272</v>
      </c>
      <c r="D7" s="325" t="s">
        <v>284</v>
      </c>
      <c r="E7" s="325" t="s">
        <v>285</v>
      </c>
      <c r="G7" s="323" t="s">
        <v>1007</v>
      </c>
      <c r="H7" s="323" t="s">
        <v>1008</v>
      </c>
    </row>
    <row r="8" spans="1:12">
      <c r="A8" s="311" t="s">
        <v>275</v>
      </c>
      <c r="B8" s="311" t="s">
        <v>276</v>
      </c>
      <c r="D8" s="325" t="s">
        <v>286</v>
      </c>
      <c r="E8" s="325" t="s">
        <v>287</v>
      </c>
      <c r="G8" s="323" t="s">
        <v>1009</v>
      </c>
      <c r="H8" s="323" t="s">
        <v>1010</v>
      </c>
    </row>
    <row r="9" spans="1:12">
      <c r="A9" s="311" t="s">
        <v>279</v>
      </c>
      <c r="B9" s="311" t="s">
        <v>280</v>
      </c>
      <c r="D9" s="325" t="s">
        <v>288</v>
      </c>
      <c r="E9" s="325" t="s">
        <v>289</v>
      </c>
      <c r="G9" s="323" t="s">
        <v>1011</v>
      </c>
      <c r="H9" s="323" t="s">
        <v>1012</v>
      </c>
    </row>
    <row r="10" spans="1:12">
      <c r="A10" s="311" t="s">
        <v>770</v>
      </c>
      <c r="B10" s="311" t="s">
        <v>771</v>
      </c>
      <c r="D10" s="325" t="s">
        <v>290</v>
      </c>
      <c r="E10" s="325" t="s">
        <v>291</v>
      </c>
      <c r="G10" s="323" t="s">
        <v>1013</v>
      </c>
      <c r="H10" s="323" t="s">
        <v>1014</v>
      </c>
    </row>
    <row r="11" spans="1:12">
      <c r="A11" s="311" t="s">
        <v>283</v>
      </c>
      <c r="B11" s="311" t="s">
        <v>283</v>
      </c>
      <c r="D11" s="325" t="s">
        <v>292</v>
      </c>
      <c r="E11" s="325" t="s">
        <v>293</v>
      </c>
      <c r="G11" s="323" t="s">
        <v>1015</v>
      </c>
      <c r="H11" s="323" t="s">
        <v>1016</v>
      </c>
    </row>
    <row r="12" spans="1:12">
      <c r="D12" s="325" t="s">
        <v>294</v>
      </c>
      <c r="E12" s="325" t="s">
        <v>295</v>
      </c>
      <c r="G12" s="323" t="s">
        <v>1017</v>
      </c>
      <c r="H12" s="323" t="s">
        <v>1018</v>
      </c>
    </row>
    <row r="13" spans="1:12">
      <c r="D13" s="325" t="s">
        <v>296</v>
      </c>
      <c r="E13" s="325" t="s">
        <v>297</v>
      </c>
      <c r="G13" s="323" t="s">
        <v>1019</v>
      </c>
      <c r="H13" s="323" t="s">
        <v>1020</v>
      </c>
    </row>
    <row r="14" spans="1:12">
      <c r="D14" s="325" t="s">
        <v>298</v>
      </c>
      <c r="E14" s="325" t="s">
        <v>299</v>
      </c>
      <c r="G14" s="323" t="s">
        <v>1021</v>
      </c>
      <c r="H14" s="323" t="s">
        <v>1022</v>
      </c>
    </row>
    <row r="15" spans="1:12">
      <c r="D15" s="325" t="s">
        <v>300</v>
      </c>
      <c r="E15" s="325" t="s">
        <v>301</v>
      </c>
      <c r="G15" s="323" t="s">
        <v>1023</v>
      </c>
      <c r="H15" s="323" t="s">
        <v>1024</v>
      </c>
    </row>
    <row r="16" spans="1:12">
      <c r="A16" s="313" t="s">
        <v>1411</v>
      </c>
      <c r="B16" s="296"/>
      <c r="D16" s="325" t="s">
        <v>302</v>
      </c>
      <c r="E16" s="325" t="s">
        <v>303</v>
      </c>
      <c r="G16" s="323" t="s">
        <v>1025</v>
      </c>
      <c r="H16" s="323" t="s">
        <v>1026</v>
      </c>
    </row>
    <row r="17" spans="1:8">
      <c r="A17" s="296" t="s">
        <v>763</v>
      </c>
      <c r="B17" s="296" t="s">
        <v>784</v>
      </c>
      <c r="D17" s="325" t="s">
        <v>304</v>
      </c>
      <c r="E17" s="325" t="s">
        <v>305</v>
      </c>
      <c r="G17" s="323" t="s">
        <v>1027</v>
      </c>
      <c r="H17" s="323" t="s">
        <v>1028</v>
      </c>
    </row>
    <row r="18" spans="1:8">
      <c r="A18" s="296" t="s">
        <v>762</v>
      </c>
      <c r="B18" s="296" t="s">
        <v>783</v>
      </c>
      <c r="D18" s="325" t="s">
        <v>306</v>
      </c>
      <c r="E18" s="325" t="s">
        <v>307</v>
      </c>
      <c r="G18" s="323" t="s">
        <v>1029</v>
      </c>
      <c r="H18" s="323" t="s">
        <v>1030</v>
      </c>
    </row>
    <row r="19" spans="1:8">
      <c r="D19" s="325" t="s">
        <v>308</v>
      </c>
      <c r="E19" s="325" t="s">
        <v>309</v>
      </c>
      <c r="G19" s="323" t="s">
        <v>1031</v>
      </c>
      <c r="H19" s="323" t="s">
        <v>1032</v>
      </c>
    </row>
    <row r="20" spans="1:8">
      <c r="D20" s="325" t="s">
        <v>310</v>
      </c>
      <c r="E20" s="325" t="s">
        <v>311</v>
      </c>
      <c r="G20" s="323" t="s">
        <v>1033</v>
      </c>
      <c r="H20" s="323" t="s">
        <v>1034</v>
      </c>
    </row>
    <row r="21" spans="1:8">
      <c r="A21" s="290"/>
      <c r="D21" s="325" t="s">
        <v>312</v>
      </c>
      <c r="E21" s="325" t="s">
        <v>313</v>
      </c>
      <c r="G21" s="323" t="s">
        <v>1035</v>
      </c>
      <c r="H21" s="323" t="s">
        <v>1036</v>
      </c>
    </row>
    <row r="22" spans="1:8">
      <c r="A22" s="316" t="s">
        <v>1412</v>
      </c>
      <c r="B22" s="317"/>
      <c r="D22" s="325" t="s">
        <v>314</v>
      </c>
      <c r="E22" s="325" t="s">
        <v>315</v>
      </c>
      <c r="G22" s="323" t="s">
        <v>1037</v>
      </c>
      <c r="H22" s="323" t="s">
        <v>1038</v>
      </c>
    </row>
    <row r="23" spans="1:8">
      <c r="A23" s="317" t="s">
        <v>775</v>
      </c>
      <c r="B23" s="317"/>
      <c r="D23" s="325" t="s">
        <v>316</v>
      </c>
      <c r="E23" s="325" t="s">
        <v>317</v>
      </c>
      <c r="G23" s="323" t="s">
        <v>1039</v>
      </c>
      <c r="H23" s="323" t="s">
        <v>1040</v>
      </c>
    </row>
    <row r="24" spans="1:8">
      <c r="A24" s="317" t="s">
        <v>776</v>
      </c>
      <c r="B24" s="317"/>
      <c r="D24" s="325" t="s">
        <v>318</v>
      </c>
      <c r="E24" s="325" t="s">
        <v>319</v>
      </c>
      <c r="G24" s="323" t="s">
        <v>1041</v>
      </c>
      <c r="H24" s="323" t="s">
        <v>1042</v>
      </c>
    </row>
    <row r="25" spans="1:8">
      <c r="D25" s="325" t="s">
        <v>320</v>
      </c>
      <c r="E25" s="325" t="s">
        <v>321</v>
      </c>
      <c r="G25" s="323" t="s">
        <v>1043</v>
      </c>
      <c r="H25" s="323" t="s">
        <v>1044</v>
      </c>
    </row>
    <row r="26" spans="1:8">
      <c r="D26" s="325" t="s">
        <v>322</v>
      </c>
      <c r="E26" s="325" t="s">
        <v>323</v>
      </c>
      <c r="G26" s="323" t="s">
        <v>1045</v>
      </c>
      <c r="H26" s="323" t="s">
        <v>1046</v>
      </c>
    </row>
    <row r="27" spans="1:8">
      <c r="A27" s="321" t="s">
        <v>1413</v>
      </c>
      <c r="B27" s="321"/>
      <c r="D27" s="325" t="s">
        <v>324</v>
      </c>
      <c r="E27" s="325" t="s">
        <v>325</v>
      </c>
      <c r="G27" s="323" t="s">
        <v>1047</v>
      </c>
      <c r="H27" s="323" t="s">
        <v>1048</v>
      </c>
    </row>
    <row r="28" spans="1:8">
      <c r="A28" s="315" t="s">
        <v>263</v>
      </c>
      <c r="B28" s="315" t="s">
        <v>264</v>
      </c>
      <c r="D28" s="325" t="s">
        <v>326</v>
      </c>
      <c r="E28" s="325" t="s">
        <v>327</v>
      </c>
      <c r="G28" s="323" t="s">
        <v>1049</v>
      </c>
      <c r="H28" s="323" t="s">
        <v>1050</v>
      </c>
    </row>
    <row r="29" spans="1:8">
      <c r="A29" s="315" t="s">
        <v>766</v>
      </c>
      <c r="B29" s="315" t="s">
        <v>764</v>
      </c>
      <c r="D29" s="325" t="s">
        <v>328</v>
      </c>
      <c r="E29" s="325" t="s">
        <v>329</v>
      </c>
      <c r="G29" s="323" t="s">
        <v>1051</v>
      </c>
      <c r="H29" s="323" t="s">
        <v>1052</v>
      </c>
    </row>
    <row r="30" spans="1:8">
      <c r="A30" s="322" t="s">
        <v>768</v>
      </c>
      <c r="B30" s="322" t="s">
        <v>769</v>
      </c>
      <c r="D30" s="325" t="s">
        <v>330</v>
      </c>
      <c r="E30" s="325" t="s">
        <v>331</v>
      </c>
      <c r="G30" s="323" t="s">
        <v>1053</v>
      </c>
      <c r="H30" s="323" t="s">
        <v>1054</v>
      </c>
    </row>
    <row r="31" spans="1:8">
      <c r="A31" s="315" t="s">
        <v>267</v>
      </c>
      <c r="B31" s="315" t="s">
        <v>268</v>
      </c>
      <c r="D31" s="325" t="s">
        <v>332</v>
      </c>
      <c r="E31" s="325" t="s">
        <v>333</v>
      </c>
      <c r="G31" s="323" t="s">
        <v>1055</v>
      </c>
      <c r="H31" s="323" t="s">
        <v>1056</v>
      </c>
    </row>
    <row r="32" spans="1:8">
      <c r="A32" s="315" t="s">
        <v>271</v>
      </c>
      <c r="B32" s="315" t="s">
        <v>272</v>
      </c>
      <c r="D32" s="325" t="s">
        <v>164</v>
      </c>
      <c r="E32" s="325" t="s">
        <v>334</v>
      </c>
      <c r="G32" s="323" t="s">
        <v>1057</v>
      </c>
      <c r="H32" s="323" t="s">
        <v>1058</v>
      </c>
    </row>
    <row r="33" spans="1:8">
      <c r="A33" s="315" t="s">
        <v>275</v>
      </c>
      <c r="B33" s="315" t="s">
        <v>276</v>
      </c>
      <c r="D33" s="325" t="s">
        <v>335</v>
      </c>
      <c r="E33" s="325" t="s">
        <v>336</v>
      </c>
      <c r="G33" s="323" t="s">
        <v>1059</v>
      </c>
      <c r="H33" s="323" t="s">
        <v>1060</v>
      </c>
    </row>
    <row r="34" spans="1:8">
      <c r="A34" s="315" t="s">
        <v>283</v>
      </c>
      <c r="B34" s="315" t="s">
        <v>283</v>
      </c>
      <c r="D34" s="325" t="s">
        <v>337</v>
      </c>
      <c r="E34" s="325" t="s">
        <v>338</v>
      </c>
      <c r="G34" s="323" t="s">
        <v>1061</v>
      </c>
      <c r="H34" s="323" t="s">
        <v>1062</v>
      </c>
    </row>
    <row r="35" spans="1:8">
      <c r="D35" s="325" t="s">
        <v>339</v>
      </c>
      <c r="E35" s="325" t="s">
        <v>340</v>
      </c>
      <c r="G35" s="323" t="s">
        <v>1063</v>
      </c>
      <c r="H35" s="323" t="s">
        <v>1064</v>
      </c>
    </row>
    <row r="36" spans="1:8">
      <c r="D36" s="325" t="s">
        <v>341</v>
      </c>
      <c r="E36" s="325" t="s">
        <v>342</v>
      </c>
      <c r="G36" s="323" t="s">
        <v>1065</v>
      </c>
      <c r="H36" s="323" t="s">
        <v>1066</v>
      </c>
    </row>
    <row r="37" spans="1:8">
      <c r="A37" s="318" t="s">
        <v>1414</v>
      </c>
      <c r="B37" s="314"/>
      <c r="D37" s="325" t="s">
        <v>343</v>
      </c>
      <c r="E37" s="325" t="s">
        <v>344</v>
      </c>
      <c r="G37" s="323" t="s">
        <v>1067</v>
      </c>
      <c r="H37" s="323" t="s">
        <v>1068</v>
      </c>
    </row>
    <row r="38" spans="1:8">
      <c r="A38" s="314" t="s">
        <v>1341</v>
      </c>
      <c r="B38" s="314" t="s">
        <v>1347</v>
      </c>
      <c r="D38" s="325" t="s">
        <v>345</v>
      </c>
      <c r="E38" s="325" t="s">
        <v>346</v>
      </c>
      <c r="G38" s="323" t="s">
        <v>1069</v>
      </c>
      <c r="H38" s="323" t="s">
        <v>1070</v>
      </c>
    </row>
    <row r="39" spans="1:8">
      <c r="A39" s="314" t="s">
        <v>1342</v>
      </c>
      <c r="B39" s="314" t="s">
        <v>1348</v>
      </c>
      <c r="D39" s="325" t="s">
        <v>347</v>
      </c>
      <c r="E39" s="325" t="s">
        <v>348</v>
      </c>
      <c r="G39" s="323" t="s">
        <v>1071</v>
      </c>
      <c r="H39" s="323" t="s">
        <v>1072</v>
      </c>
    </row>
    <row r="40" spans="1:8">
      <c r="A40" s="314" t="s">
        <v>1343</v>
      </c>
      <c r="B40" s="314" t="s">
        <v>276</v>
      </c>
      <c r="D40" s="325" t="s">
        <v>349</v>
      </c>
      <c r="E40" s="325" t="s">
        <v>350</v>
      </c>
      <c r="G40" s="323" t="s">
        <v>1073</v>
      </c>
      <c r="H40" s="323" t="s">
        <v>1074</v>
      </c>
    </row>
    <row r="41" spans="1:8">
      <c r="A41" s="314" t="s">
        <v>267</v>
      </c>
      <c r="B41" s="314" t="s">
        <v>268</v>
      </c>
      <c r="D41" s="325" t="s">
        <v>351</v>
      </c>
      <c r="E41" s="325" t="s">
        <v>352</v>
      </c>
      <c r="G41" s="323" t="s">
        <v>1075</v>
      </c>
      <c r="H41" s="323" t="s">
        <v>1076</v>
      </c>
    </row>
    <row r="42" spans="1:8">
      <c r="D42" s="325" t="s">
        <v>353</v>
      </c>
      <c r="E42" s="325" t="s">
        <v>354</v>
      </c>
      <c r="G42" s="323" t="s">
        <v>1077</v>
      </c>
      <c r="H42" s="323" t="s">
        <v>1078</v>
      </c>
    </row>
    <row r="43" spans="1:8">
      <c r="D43" s="325" t="s">
        <v>355</v>
      </c>
      <c r="E43" s="325" t="s">
        <v>356</v>
      </c>
      <c r="G43" s="323" t="s">
        <v>1079</v>
      </c>
      <c r="H43" s="323" t="s">
        <v>1080</v>
      </c>
    </row>
    <row r="44" spans="1:8">
      <c r="D44" s="325" t="s">
        <v>357</v>
      </c>
      <c r="E44" s="325" t="s">
        <v>358</v>
      </c>
      <c r="G44" s="323" t="s">
        <v>1081</v>
      </c>
      <c r="H44" s="323" t="s">
        <v>1082</v>
      </c>
    </row>
    <row r="45" spans="1:8">
      <c r="D45" s="325" t="s">
        <v>359</v>
      </c>
      <c r="E45" s="325" t="s">
        <v>360</v>
      </c>
      <c r="G45" s="323" t="s">
        <v>1083</v>
      </c>
      <c r="H45" s="323" t="s">
        <v>1084</v>
      </c>
    </row>
    <row r="46" spans="1:8">
      <c r="D46" s="325" t="s">
        <v>361</v>
      </c>
      <c r="E46" s="325" t="s">
        <v>362</v>
      </c>
      <c r="G46" s="323" t="s">
        <v>1085</v>
      </c>
      <c r="H46" s="323" t="s">
        <v>1086</v>
      </c>
    </row>
    <row r="47" spans="1:8">
      <c r="D47" s="325" t="s">
        <v>363</v>
      </c>
      <c r="E47" s="325" t="s">
        <v>364</v>
      </c>
      <c r="G47" s="323" t="s">
        <v>1087</v>
      </c>
      <c r="H47" s="323" t="s">
        <v>1088</v>
      </c>
    </row>
    <row r="48" spans="1:8">
      <c r="D48" s="325" t="s">
        <v>365</v>
      </c>
      <c r="E48" s="325" t="s">
        <v>366</v>
      </c>
      <c r="G48" s="323" t="s">
        <v>1089</v>
      </c>
      <c r="H48" s="323" t="s">
        <v>1090</v>
      </c>
    </row>
    <row r="49" spans="4:8">
      <c r="D49" s="325" t="s">
        <v>367</v>
      </c>
      <c r="E49" s="325" t="s">
        <v>368</v>
      </c>
      <c r="G49" s="323" t="s">
        <v>1091</v>
      </c>
      <c r="H49" s="323" t="s">
        <v>1092</v>
      </c>
    </row>
    <row r="50" spans="4:8">
      <c r="D50" s="325" t="s">
        <v>369</v>
      </c>
      <c r="E50" s="325" t="s">
        <v>370</v>
      </c>
      <c r="G50" s="323" t="s">
        <v>1093</v>
      </c>
      <c r="H50" s="323" t="s">
        <v>1094</v>
      </c>
    </row>
    <row r="51" spans="4:8">
      <c r="D51" s="325" t="s">
        <v>371</v>
      </c>
      <c r="E51" s="325" t="s">
        <v>372</v>
      </c>
      <c r="G51" s="323" t="s">
        <v>1095</v>
      </c>
      <c r="H51" s="323" t="s">
        <v>1096</v>
      </c>
    </row>
    <row r="52" spans="4:8">
      <c r="D52" s="325" t="s">
        <v>373</v>
      </c>
      <c r="E52" s="325" t="s">
        <v>374</v>
      </c>
      <c r="G52" s="323" t="s">
        <v>1097</v>
      </c>
      <c r="H52" s="323" t="s">
        <v>1098</v>
      </c>
    </row>
    <row r="53" spans="4:8">
      <c r="D53" s="325" t="s">
        <v>375</v>
      </c>
      <c r="E53" s="325" t="s">
        <v>376</v>
      </c>
      <c r="G53" s="323" t="s">
        <v>1099</v>
      </c>
      <c r="H53" s="323" t="s">
        <v>1100</v>
      </c>
    </row>
    <row r="54" spans="4:8">
      <c r="D54" s="325" t="s">
        <v>377</v>
      </c>
      <c r="E54" s="325" t="s">
        <v>378</v>
      </c>
      <c r="G54" s="323" t="s">
        <v>1101</v>
      </c>
      <c r="H54" s="323" t="s">
        <v>1102</v>
      </c>
    </row>
    <row r="55" spans="4:8">
      <c r="D55" s="325" t="s">
        <v>379</v>
      </c>
      <c r="E55" s="325" t="s">
        <v>380</v>
      </c>
      <c r="G55" s="323" t="s">
        <v>1103</v>
      </c>
      <c r="H55" s="323" t="s">
        <v>1104</v>
      </c>
    </row>
    <row r="56" spans="4:8">
      <c r="D56" s="325" t="s">
        <v>381</v>
      </c>
      <c r="E56" s="325" t="s">
        <v>382</v>
      </c>
      <c r="G56" s="323" t="s">
        <v>1105</v>
      </c>
      <c r="H56" s="323" t="s">
        <v>1106</v>
      </c>
    </row>
    <row r="57" spans="4:8">
      <c r="D57" s="325" t="s">
        <v>383</v>
      </c>
      <c r="E57" s="325" t="s">
        <v>384</v>
      </c>
      <c r="G57" s="323" t="s">
        <v>1107</v>
      </c>
      <c r="H57" s="323" t="s">
        <v>1108</v>
      </c>
    </row>
    <row r="58" spans="4:8">
      <c r="D58" s="325" t="s">
        <v>385</v>
      </c>
      <c r="E58" s="325" t="s">
        <v>386</v>
      </c>
      <c r="G58" s="323" t="s">
        <v>1109</v>
      </c>
      <c r="H58" s="323" t="s">
        <v>1110</v>
      </c>
    </row>
    <row r="59" spans="4:8">
      <c r="D59" s="325" t="s">
        <v>387</v>
      </c>
      <c r="E59" s="325" t="s">
        <v>388</v>
      </c>
      <c r="G59" s="323" t="s">
        <v>1111</v>
      </c>
      <c r="H59" s="323" t="s">
        <v>1112</v>
      </c>
    </row>
    <row r="60" spans="4:8">
      <c r="D60" s="325" t="s">
        <v>389</v>
      </c>
      <c r="E60" s="325" t="s">
        <v>390</v>
      </c>
      <c r="G60" s="323" t="s">
        <v>1113</v>
      </c>
      <c r="H60" s="323" t="s">
        <v>1114</v>
      </c>
    </row>
    <row r="61" spans="4:8">
      <c r="D61" s="325" t="s">
        <v>391</v>
      </c>
      <c r="E61" s="325" t="s">
        <v>392</v>
      </c>
      <c r="G61" s="323" t="s">
        <v>1115</v>
      </c>
      <c r="H61" s="323" t="s">
        <v>1116</v>
      </c>
    </row>
    <row r="62" spans="4:8">
      <c r="D62" s="325" t="s">
        <v>393</v>
      </c>
      <c r="E62" s="325" t="s">
        <v>394</v>
      </c>
      <c r="G62" s="323" t="s">
        <v>1117</v>
      </c>
      <c r="H62" s="323" t="s">
        <v>1118</v>
      </c>
    </row>
    <row r="63" spans="4:8">
      <c r="D63" s="325" t="s">
        <v>395</v>
      </c>
      <c r="E63" s="325" t="s">
        <v>396</v>
      </c>
      <c r="G63" s="323" t="s">
        <v>1119</v>
      </c>
      <c r="H63" s="323" t="s">
        <v>1120</v>
      </c>
    </row>
    <row r="64" spans="4:8">
      <c r="D64" s="325" t="s">
        <v>397</v>
      </c>
      <c r="E64" s="325" t="s">
        <v>398</v>
      </c>
      <c r="G64" s="323" t="s">
        <v>1121</v>
      </c>
      <c r="H64" s="323" t="s">
        <v>1122</v>
      </c>
    </row>
    <row r="65" spans="4:8">
      <c r="D65" s="325" t="s">
        <v>399</v>
      </c>
      <c r="E65" s="325" t="s">
        <v>400</v>
      </c>
      <c r="G65" s="323" t="s">
        <v>1123</v>
      </c>
      <c r="H65" s="323" t="s">
        <v>1124</v>
      </c>
    </row>
    <row r="66" spans="4:8">
      <c r="D66" s="325" t="s">
        <v>401</v>
      </c>
      <c r="E66" s="325" t="s">
        <v>402</v>
      </c>
      <c r="G66" s="323" t="s">
        <v>1125</v>
      </c>
      <c r="H66" s="323" t="s">
        <v>1126</v>
      </c>
    </row>
    <row r="67" spans="4:8">
      <c r="D67" s="325" t="s">
        <v>403</v>
      </c>
      <c r="E67" s="325" t="s">
        <v>404</v>
      </c>
      <c r="G67" s="323" t="s">
        <v>1127</v>
      </c>
      <c r="H67" s="323" t="s">
        <v>1128</v>
      </c>
    </row>
    <row r="68" spans="4:8">
      <c r="D68" s="325" t="s">
        <v>405</v>
      </c>
      <c r="E68" s="325" t="s">
        <v>406</v>
      </c>
      <c r="G68" s="323" t="s">
        <v>1129</v>
      </c>
      <c r="H68" s="323" t="s">
        <v>1130</v>
      </c>
    </row>
    <row r="69" spans="4:8">
      <c r="D69" s="325" t="s">
        <v>407</v>
      </c>
      <c r="E69" s="325" t="s">
        <v>408</v>
      </c>
      <c r="G69" s="323" t="s">
        <v>1131</v>
      </c>
      <c r="H69" s="323" t="s">
        <v>1132</v>
      </c>
    </row>
    <row r="70" spans="4:8">
      <c r="D70" s="325" t="s">
        <v>409</v>
      </c>
      <c r="E70" s="325" t="s">
        <v>410</v>
      </c>
      <c r="G70" s="323" t="s">
        <v>1133</v>
      </c>
      <c r="H70" s="323" t="s">
        <v>1134</v>
      </c>
    </row>
    <row r="71" spans="4:8">
      <c r="D71" s="325" t="s">
        <v>411</v>
      </c>
      <c r="E71" s="325" t="s">
        <v>412</v>
      </c>
      <c r="G71" s="323" t="s">
        <v>1135</v>
      </c>
      <c r="H71" s="323" t="s">
        <v>1136</v>
      </c>
    </row>
    <row r="72" spans="4:8">
      <c r="D72" s="325" t="s">
        <v>413</v>
      </c>
      <c r="E72" s="325" t="s">
        <v>414</v>
      </c>
      <c r="G72" s="323" t="s">
        <v>1137</v>
      </c>
      <c r="H72" s="323" t="s">
        <v>1138</v>
      </c>
    </row>
    <row r="73" spans="4:8">
      <c r="D73" s="325" t="s">
        <v>415</v>
      </c>
      <c r="E73" s="325" t="s">
        <v>416</v>
      </c>
      <c r="G73" s="323" t="s">
        <v>1139</v>
      </c>
      <c r="H73" s="323" t="s">
        <v>1140</v>
      </c>
    </row>
    <row r="74" spans="4:8">
      <c r="D74" s="325" t="s">
        <v>417</v>
      </c>
      <c r="E74" s="325" t="s">
        <v>418</v>
      </c>
      <c r="G74" s="323" t="s">
        <v>1141</v>
      </c>
      <c r="H74" s="323" t="s">
        <v>1142</v>
      </c>
    </row>
    <row r="75" spans="4:8">
      <c r="D75" s="325" t="s">
        <v>419</v>
      </c>
      <c r="E75" s="325" t="s">
        <v>420</v>
      </c>
      <c r="G75" s="323" t="s">
        <v>1143</v>
      </c>
      <c r="H75" s="323" t="s">
        <v>1144</v>
      </c>
    </row>
    <row r="76" spans="4:8">
      <c r="D76" s="325" t="s">
        <v>421</v>
      </c>
      <c r="E76" s="325" t="s">
        <v>422</v>
      </c>
      <c r="G76" s="323" t="s">
        <v>1145</v>
      </c>
      <c r="H76" s="323" t="s">
        <v>1146</v>
      </c>
    </row>
    <row r="77" spans="4:8">
      <c r="D77" s="325" t="s">
        <v>423</v>
      </c>
      <c r="E77" s="325" t="s">
        <v>424</v>
      </c>
      <c r="G77" s="323" t="s">
        <v>1147</v>
      </c>
      <c r="H77" s="323" t="s">
        <v>1148</v>
      </c>
    </row>
    <row r="78" spans="4:8">
      <c r="D78" s="325" t="s">
        <v>425</v>
      </c>
      <c r="E78" s="325" t="s">
        <v>426</v>
      </c>
      <c r="G78" s="323" t="s">
        <v>1149</v>
      </c>
      <c r="H78" s="323" t="s">
        <v>1150</v>
      </c>
    </row>
    <row r="79" spans="4:8">
      <c r="D79" s="325" t="s">
        <v>427</v>
      </c>
      <c r="E79" s="325" t="s">
        <v>428</v>
      </c>
      <c r="G79" s="323" t="s">
        <v>1151</v>
      </c>
      <c r="H79" s="323" t="s">
        <v>1152</v>
      </c>
    </row>
    <row r="80" spans="4:8">
      <c r="D80" s="325" t="s">
        <v>429</v>
      </c>
      <c r="E80" s="325" t="s">
        <v>430</v>
      </c>
      <c r="G80" s="323" t="s">
        <v>1153</v>
      </c>
      <c r="H80" s="323" t="s">
        <v>1154</v>
      </c>
    </row>
    <row r="81" spans="4:8">
      <c r="D81" s="324" t="s">
        <v>431</v>
      </c>
      <c r="E81" s="325" t="s">
        <v>432</v>
      </c>
      <c r="G81" s="323" t="s">
        <v>1155</v>
      </c>
      <c r="H81" s="323" t="s">
        <v>1156</v>
      </c>
    </row>
    <row r="82" spans="4:8">
      <c r="D82" s="325" t="s">
        <v>433</v>
      </c>
      <c r="E82" s="325" t="s">
        <v>434</v>
      </c>
      <c r="G82" s="323" t="s">
        <v>1157</v>
      </c>
      <c r="H82" s="323" t="s">
        <v>1158</v>
      </c>
    </row>
    <row r="83" spans="4:8">
      <c r="D83" s="325" t="s">
        <v>435</v>
      </c>
      <c r="E83" s="325" t="s">
        <v>436</v>
      </c>
      <c r="G83" s="323" t="s">
        <v>1159</v>
      </c>
      <c r="H83" s="323" t="s">
        <v>1160</v>
      </c>
    </row>
    <row r="84" spans="4:8">
      <c r="D84" s="325" t="s">
        <v>437</v>
      </c>
      <c r="E84" s="325" t="s">
        <v>438</v>
      </c>
      <c r="G84" s="323" t="s">
        <v>1161</v>
      </c>
      <c r="H84" s="323" t="s">
        <v>1162</v>
      </c>
    </row>
    <row r="85" spans="4:8">
      <c r="D85" s="325" t="s">
        <v>439</v>
      </c>
      <c r="E85" s="325" t="s">
        <v>440</v>
      </c>
      <c r="G85" s="323" t="s">
        <v>1163</v>
      </c>
      <c r="H85" s="323" t="s">
        <v>1164</v>
      </c>
    </row>
    <row r="86" spans="4:8">
      <c r="D86" s="325" t="s">
        <v>441</v>
      </c>
      <c r="E86" s="325" t="s">
        <v>442</v>
      </c>
      <c r="G86" s="323" t="s">
        <v>1165</v>
      </c>
      <c r="H86" s="323" t="s">
        <v>1166</v>
      </c>
    </row>
    <row r="87" spans="4:8">
      <c r="D87" s="325" t="s">
        <v>443</v>
      </c>
      <c r="E87" s="325" t="s">
        <v>444</v>
      </c>
      <c r="G87" s="323" t="s">
        <v>1167</v>
      </c>
      <c r="H87" s="323" t="s">
        <v>1168</v>
      </c>
    </row>
    <row r="88" spans="4:8">
      <c r="D88" s="325" t="s">
        <v>445</v>
      </c>
      <c r="E88" s="325" t="s">
        <v>446</v>
      </c>
      <c r="G88" s="323" t="s">
        <v>1169</v>
      </c>
      <c r="H88" s="323" t="s">
        <v>1170</v>
      </c>
    </row>
    <row r="89" spans="4:8">
      <c r="D89" s="325" t="s">
        <v>447</v>
      </c>
      <c r="E89" s="325" t="s">
        <v>448</v>
      </c>
      <c r="G89" s="323" t="s">
        <v>1171</v>
      </c>
      <c r="H89" s="323" t="s">
        <v>1172</v>
      </c>
    </row>
    <row r="90" spans="4:8">
      <c r="D90" s="324" t="s">
        <v>449</v>
      </c>
      <c r="E90" s="325" t="s">
        <v>450</v>
      </c>
      <c r="G90" s="323" t="s">
        <v>1173</v>
      </c>
      <c r="H90" s="323" t="s">
        <v>1174</v>
      </c>
    </row>
    <row r="91" spans="4:8">
      <c r="D91" s="325" t="s">
        <v>451</v>
      </c>
      <c r="E91" s="325" t="s">
        <v>452</v>
      </c>
      <c r="G91" s="323" t="s">
        <v>1175</v>
      </c>
      <c r="H91" s="323" t="s">
        <v>1176</v>
      </c>
    </row>
    <row r="92" spans="4:8">
      <c r="D92" s="325" t="s">
        <v>453</v>
      </c>
      <c r="E92" s="325" t="s">
        <v>454</v>
      </c>
      <c r="G92" s="323" t="s">
        <v>1177</v>
      </c>
      <c r="H92" s="323" t="s">
        <v>1178</v>
      </c>
    </row>
    <row r="93" spans="4:8">
      <c r="D93" s="325" t="s">
        <v>455</v>
      </c>
      <c r="E93" s="325" t="s">
        <v>456</v>
      </c>
      <c r="G93" s="323" t="s">
        <v>1179</v>
      </c>
      <c r="H93" s="323" t="s">
        <v>1180</v>
      </c>
    </row>
    <row r="94" spans="4:8">
      <c r="D94" s="325" t="s">
        <v>457</v>
      </c>
      <c r="E94" s="325" t="s">
        <v>458</v>
      </c>
      <c r="G94" s="323" t="s">
        <v>1181</v>
      </c>
      <c r="H94" s="323" t="s">
        <v>1182</v>
      </c>
    </row>
    <row r="95" spans="4:8">
      <c r="D95" s="325" t="s">
        <v>459</v>
      </c>
      <c r="E95" s="325" t="s">
        <v>460</v>
      </c>
      <c r="G95" s="323" t="s">
        <v>1183</v>
      </c>
      <c r="H95" s="323" t="s">
        <v>1184</v>
      </c>
    </row>
    <row r="96" spans="4:8">
      <c r="D96" s="325" t="s">
        <v>461</v>
      </c>
      <c r="E96" s="325" t="s">
        <v>462</v>
      </c>
      <c r="G96" s="323" t="s">
        <v>1185</v>
      </c>
      <c r="H96" s="323" t="s">
        <v>1186</v>
      </c>
    </row>
    <row r="97" spans="4:8">
      <c r="D97" s="325" t="s">
        <v>463</v>
      </c>
      <c r="E97" s="325" t="s">
        <v>464</v>
      </c>
      <c r="G97" s="323" t="s">
        <v>1187</v>
      </c>
      <c r="H97" s="323" t="s">
        <v>1188</v>
      </c>
    </row>
    <row r="98" spans="4:8">
      <c r="D98" s="325" t="s">
        <v>465</v>
      </c>
      <c r="E98" s="325" t="s">
        <v>466</v>
      </c>
      <c r="G98" s="323" t="s">
        <v>1189</v>
      </c>
      <c r="H98" s="323" t="s">
        <v>1190</v>
      </c>
    </row>
    <row r="99" spans="4:8">
      <c r="D99" s="325" t="s">
        <v>467</v>
      </c>
      <c r="E99" s="325" t="s">
        <v>468</v>
      </c>
      <c r="G99" s="323" t="s">
        <v>1191</v>
      </c>
      <c r="H99" s="323" t="s">
        <v>1192</v>
      </c>
    </row>
    <row r="100" spans="4:8">
      <c r="D100" s="325" t="s">
        <v>469</v>
      </c>
      <c r="E100" s="325" t="s">
        <v>470</v>
      </c>
      <c r="G100" s="323" t="s">
        <v>1193</v>
      </c>
      <c r="H100" s="323" t="s">
        <v>1194</v>
      </c>
    </row>
    <row r="101" spans="4:8">
      <c r="D101" s="325" t="s">
        <v>471</v>
      </c>
      <c r="E101" s="325" t="s">
        <v>472</v>
      </c>
      <c r="G101" s="323" t="s">
        <v>1195</v>
      </c>
      <c r="H101" s="323" t="s">
        <v>1196</v>
      </c>
    </row>
    <row r="102" spans="4:8">
      <c r="D102" s="325" t="s">
        <v>473</v>
      </c>
      <c r="E102" s="325" t="s">
        <v>474</v>
      </c>
      <c r="G102" s="323" t="s">
        <v>1197</v>
      </c>
      <c r="H102" s="323" t="s">
        <v>1198</v>
      </c>
    </row>
    <row r="103" spans="4:8">
      <c r="D103" s="325" t="s">
        <v>475</v>
      </c>
      <c r="E103" s="325" t="s">
        <v>476</v>
      </c>
      <c r="G103" s="323" t="s">
        <v>1199</v>
      </c>
      <c r="H103" s="323" t="s">
        <v>1200</v>
      </c>
    </row>
    <row r="104" spans="4:8">
      <c r="D104" s="324" t="s">
        <v>477</v>
      </c>
      <c r="E104" s="325" t="s">
        <v>478</v>
      </c>
      <c r="G104" s="323" t="s">
        <v>1201</v>
      </c>
      <c r="H104" s="323" t="s">
        <v>1202</v>
      </c>
    </row>
    <row r="105" spans="4:8">
      <c r="D105" s="325" t="s">
        <v>479</v>
      </c>
      <c r="E105" s="325" t="s">
        <v>480</v>
      </c>
      <c r="G105" s="323" t="s">
        <v>1203</v>
      </c>
      <c r="H105" s="323" t="s">
        <v>1204</v>
      </c>
    </row>
    <row r="106" spans="4:8">
      <c r="D106" s="325" t="s">
        <v>481</v>
      </c>
      <c r="E106" s="325" t="s">
        <v>482</v>
      </c>
      <c r="G106" s="323" t="s">
        <v>1205</v>
      </c>
      <c r="H106" s="323" t="s">
        <v>1206</v>
      </c>
    </row>
    <row r="107" spans="4:8">
      <c r="D107" s="325" t="s">
        <v>483</v>
      </c>
      <c r="E107" s="325" t="s">
        <v>484</v>
      </c>
      <c r="G107" s="323" t="s">
        <v>1207</v>
      </c>
      <c r="H107" s="323" t="s">
        <v>1208</v>
      </c>
    </row>
    <row r="108" spans="4:8">
      <c r="D108" s="325" t="s">
        <v>229</v>
      </c>
      <c r="E108" s="325" t="s">
        <v>485</v>
      </c>
      <c r="G108" s="323" t="s">
        <v>1209</v>
      </c>
      <c r="H108" s="323" t="s">
        <v>1210</v>
      </c>
    </row>
    <row r="109" spans="4:8">
      <c r="D109" s="325" t="s">
        <v>486</v>
      </c>
      <c r="E109" s="325" t="s">
        <v>487</v>
      </c>
      <c r="G109" s="323" t="s">
        <v>1211</v>
      </c>
      <c r="H109" s="323" t="s">
        <v>1212</v>
      </c>
    </row>
    <row r="110" spans="4:8">
      <c r="D110" s="325" t="s">
        <v>488</v>
      </c>
      <c r="E110" s="325" t="s">
        <v>489</v>
      </c>
      <c r="G110" s="323" t="s">
        <v>1213</v>
      </c>
      <c r="H110" s="323" t="s">
        <v>1214</v>
      </c>
    </row>
    <row r="111" spans="4:8">
      <c r="D111" s="324" t="s">
        <v>490</v>
      </c>
      <c r="E111" s="325" t="s">
        <v>491</v>
      </c>
      <c r="G111" s="323" t="s">
        <v>1215</v>
      </c>
      <c r="H111" s="323" t="s">
        <v>1216</v>
      </c>
    </row>
    <row r="112" spans="4:8">
      <c r="D112" s="325" t="s">
        <v>492</v>
      </c>
      <c r="E112" s="325" t="s">
        <v>493</v>
      </c>
      <c r="G112" s="323" t="s">
        <v>1217</v>
      </c>
      <c r="H112" s="323" t="s">
        <v>1218</v>
      </c>
    </row>
    <row r="113" spans="4:8">
      <c r="D113" s="325" t="s">
        <v>494</v>
      </c>
      <c r="E113" s="325" t="s">
        <v>495</v>
      </c>
      <c r="G113" s="323" t="s">
        <v>1219</v>
      </c>
      <c r="H113" s="323" t="s">
        <v>1220</v>
      </c>
    </row>
    <row r="114" spans="4:8">
      <c r="D114" s="325" t="s">
        <v>496</v>
      </c>
      <c r="E114" s="325" t="s">
        <v>497</v>
      </c>
      <c r="G114" s="323" t="s">
        <v>1221</v>
      </c>
      <c r="H114" s="323" t="s">
        <v>1222</v>
      </c>
    </row>
    <row r="115" spans="4:8">
      <c r="D115" s="325" t="s">
        <v>498</v>
      </c>
      <c r="E115" s="325" t="s">
        <v>499</v>
      </c>
      <c r="G115" s="323" t="s">
        <v>1223</v>
      </c>
      <c r="H115" s="323" t="s">
        <v>1224</v>
      </c>
    </row>
    <row r="116" spans="4:8">
      <c r="D116" s="325" t="s">
        <v>500</v>
      </c>
      <c r="E116" s="325" t="s">
        <v>501</v>
      </c>
      <c r="G116" s="323" t="s">
        <v>1225</v>
      </c>
      <c r="H116" s="323" t="s">
        <v>1226</v>
      </c>
    </row>
    <row r="117" spans="4:8">
      <c r="D117" s="325" t="s">
        <v>502</v>
      </c>
      <c r="E117" s="325" t="s">
        <v>503</v>
      </c>
      <c r="G117" s="323" t="s">
        <v>1227</v>
      </c>
      <c r="H117" s="323" t="s">
        <v>1228</v>
      </c>
    </row>
    <row r="118" spans="4:8">
      <c r="D118" s="325" t="s">
        <v>504</v>
      </c>
      <c r="E118" s="325" t="s">
        <v>505</v>
      </c>
      <c r="G118" s="323" t="s">
        <v>1229</v>
      </c>
      <c r="H118" s="323" t="s">
        <v>1230</v>
      </c>
    </row>
    <row r="119" spans="4:8">
      <c r="D119" s="325" t="s">
        <v>506</v>
      </c>
      <c r="E119" s="325" t="s">
        <v>507</v>
      </c>
      <c r="G119" s="323" t="s">
        <v>1231</v>
      </c>
      <c r="H119" s="323" t="s">
        <v>1232</v>
      </c>
    </row>
    <row r="120" spans="4:8">
      <c r="D120" s="325" t="s">
        <v>508</v>
      </c>
      <c r="E120" s="325" t="s">
        <v>509</v>
      </c>
      <c r="G120" s="323" t="s">
        <v>1233</v>
      </c>
      <c r="H120" s="323" t="s">
        <v>1234</v>
      </c>
    </row>
    <row r="121" spans="4:8">
      <c r="D121" s="325" t="s">
        <v>510</v>
      </c>
      <c r="E121" s="325" t="s">
        <v>511</v>
      </c>
      <c r="G121" s="323" t="s">
        <v>1235</v>
      </c>
      <c r="H121" s="323" t="s">
        <v>1236</v>
      </c>
    </row>
    <row r="122" spans="4:8">
      <c r="D122" s="325" t="s">
        <v>512</v>
      </c>
      <c r="E122" s="325" t="s">
        <v>513</v>
      </c>
      <c r="G122" s="323" t="s">
        <v>1237</v>
      </c>
      <c r="H122" s="323" t="s">
        <v>1238</v>
      </c>
    </row>
    <row r="123" spans="4:8">
      <c r="D123" s="325" t="s">
        <v>514</v>
      </c>
      <c r="E123" s="325" t="s">
        <v>515</v>
      </c>
      <c r="G123" s="323" t="s">
        <v>1239</v>
      </c>
      <c r="H123" s="323" t="s">
        <v>1240</v>
      </c>
    </row>
    <row r="124" spans="4:8">
      <c r="D124" s="325" t="s">
        <v>516</v>
      </c>
      <c r="E124" s="325" t="s">
        <v>517</v>
      </c>
      <c r="G124" s="323" t="s">
        <v>1241</v>
      </c>
      <c r="H124" s="323" t="s">
        <v>1242</v>
      </c>
    </row>
    <row r="125" spans="4:8">
      <c r="D125" s="325" t="s">
        <v>518</v>
      </c>
      <c r="E125" s="325" t="s">
        <v>519</v>
      </c>
      <c r="G125" s="323" t="s">
        <v>1243</v>
      </c>
      <c r="H125" s="323" t="s">
        <v>1244</v>
      </c>
    </row>
    <row r="126" spans="4:8">
      <c r="D126" s="325" t="s">
        <v>520</v>
      </c>
      <c r="E126" s="325" t="s">
        <v>521</v>
      </c>
      <c r="G126" s="323" t="s">
        <v>1245</v>
      </c>
      <c r="H126" s="323" t="s">
        <v>1246</v>
      </c>
    </row>
    <row r="127" spans="4:8">
      <c r="D127" s="325" t="s">
        <v>522</v>
      </c>
      <c r="E127" s="325" t="s">
        <v>523</v>
      </c>
      <c r="G127" s="323" t="s">
        <v>1247</v>
      </c>
      <c r="H127" s="323" t="s">
        <v>1248</v>
      </c>
    </row>
    <row r="128" spans="4:8">
      <c r="D128" s="325" t="s">
        <v>524</v>
      </c>
      <c r="E128" s="325" t="s">
        <v>525</v>
      </c>
      <c r="G128" s="323" t="s">
        <v>1249</v>
      </c>
      <c r="H128" s="323" t="s">
        <v>1250</v>
      </c>
    </row>
    <row r="129" spans="4:8">
      <c r="D129" s="325" t="s">
        <v>526</v>
      </c>
      <c r="E129" s="325" t="s">
        <v>527</v>
      </c>
      <c r="G129" s="323" t="s">
        <v>1251</v>
      </c>
      <c r="H129" s="323" t="s">
        <v>1252</v>
      </c>
    </row>
    <row r="130" spans="4:8">
      <c r="D130" s="325" t="s">
        <v>528</v>
      </c>
      <c r="E130" s="325" t="s">
        <v>529</v>
      </c>
      <c r="G130" s="323" t="s">
        <v>1253</v>
      </c>
      <c r="H130" s="323" t="s">
        <v>1254</v>
      </c>
    </row>
    <row r="131" spans="4:8">
      <c r="D131" s="325" t="s">
        <v>530</v>
      </c>
      <c r="E131" s="325" t="s">
        <v>531</v>
      </c>
      <c r="G131" s="323" t="s">
        <v>1255</v>
      </c>
      <c r="H131" s="323" t="s">
        <v>1256</v>
      </c>
    </row>
    <row r="132" spans="4:8">
      <c r="D132" s="325" t="s">
        <v>532</v>
      </c>
      <c r="E132" s="325" t="s">
        <v>533</v>
      </c>
      <c r="G132" s="323" t="s">
        <v>1257</v>
      </c>
      <c r="H132" s="323" t="s">
        <v>1258</v>
      </c>
    </row>
    <row r="133" spans="4:8">
      <c r="D133" s="325" t="s">
        <v>534</v>
      </c>
      <c r="E133" s="325" t="s">
        <v>535</v>
      </c>
      <c r="G133" s="323" t="s">
        <v>1259</v>
      </c>
      <c r="H133" s="323" t="s">
        <v>1260</v>
      </c>
    </row>
    <row r="134" spans="4:8">
      <c r="D134" s="325" t="s">
        <v>536</v>
      </c>
      <c r="E134" s="325" t="s">
        <v>537</v>
      </c>
      <c r="G134" s="323" t="s">
        <v>1261</v>
      </c>
      <c r="H134" s="323" t="s">
        <v>1262</v>
      </c>
    </row>
    <row r="135" spans="4:8">
      <c r="D135" s="325" t="s">
        <v>538</v>
      </c>
      <c r="E135" s="325" t="s">
        <v>539</v>
      </c>
      <c r="G135" s="323" t="s">
        <v>1263</v>
      </c>
      <c r="H135" s="323" t="s">
        <v>1264</v>
      </c>
    </row>
    <row r="136" spans="4:8">
      <c r="D136" s="325" t="s">
        <v>540</v>
      </c>
      <c r="E136" s="325" t="s">
        <v>541</v>
      </c>
      <c r="G136" s="323" t="s">
        <v>1265</v>
      </c>
      <c r="H136" s="323" t="s">
        <v>1266</v>
      </c>
    </row>
    <row r="137" spans="4:8">
      <c r="D137" s="325" t="s">
        <v>542</v>
      </c>
      <c r="E137" s="325" t="s">
        <v>543</v>
      </c>
      <c r="G137" s="323" t="s">
        <v>1267</v>
      </c>
      <c r="H137" s="323" t="s">
        <v>1268</v>
      </c>
    </row>
    <row r="138" spans="4:8">
      <c r="D138" s="325" t="s">
        <v>544</v>
      </c>
      <c r="E138" s="325" t="s">
        <v>545</v>
      </c>
      <c r="G138" s="323" t="s">
        <v>1269</v>
      </c>
      <c r="H138" s="323" t="s">
        <v>1270</v>
      </c>
    </row>
    <row r="139" spans="4:8">
      <c r="D139" s="325" t="s">
        <v>546</v>
      </c>
      <c r="E139" s="325" t="s">
        <v>547</v>
      </c>
      <c r="G139" s="323" t="s">
        <v>1271</v>
      </c>
      <c r="H139" s="323" t="s">
        <v>1272</v>
      </c>
    </row>
    <row r="140" spans="4:8">
      <c r="D140" s="325" t="s">
        <v>548</v>
      </c>
      <c r="E140" s="325" t="s">
        <v>549</v>
      </c>
      <c r="G140" s="323" t="s">
        <v>1273</v>
      </c>
      <c r="H140" s="323" t="s">
        <v>1274</v>
      </c>
    </row>
    <row r="141" spans="4:8">
      <c r="D141" s="325" t="s">
        <v>550</v>
      </c>
      <c r="E141" s="325" t="s">
        <v>551</v>
      </c>
      <c r="G141" s="323" t="s">
        <v>1275</v>
      </c>
      <c r="H141" s="323" t="s">
        <v>1276</v>
      </c>
    </row>
    <row r="142" spans="4:8">
      <c r="D142" s="325" t="s">
        <v>552</v>
      </c>
      <c r="E142" s="325" t="s">
        <v>553</v>
      </c>
      <c r="G142" s="323" t="s">
        <v>1277</v>
      </c>
      <c r="H142" s="323" t="s">
        <v>1278</v>
      </c>
    </row>
    <row r="143" spans="4:8">
      <c r="D143" s="325" t="s">
        <v>554</v>
      </c>
      <c r="E143" s="325" t="s">
        <v>555</v>
      </c>
      <c r="G143" s="323" t="s">
        <v>1279</v>
      </c>
      <c r="H143" s="323" t="s">
        <v>1280</v>
      </c>
    </row>
    <row r="144" spans="4:8">
      <c r="D144" s="325" t="s">
        <v>556</v>
      </c>
      <c r="E144" s="325" t="s">
        <v>557</v>
      </c>
      <c r="G144" s="323" t="s">
        <v>1281</v>
      </c>
      <c r="H144" s="323" t="s">
        <v>1282</v>
      </c>
    </row>
    <row r="145" spans="4:8">
      <c r="D145" s="325" t="s">
        <v>558</v>
      </c>
      <c r="E145" s="325" t="s">
        <v>559</v>
      </c>
      <c r="G145" s="323" t="s">
        <v>1283</v>
      </c>
      <c r="H145" s="323" t="s">
        <v>1284</v>
      </c>
    </row>
    <row r="146" spans="4:8">
      <c r="D146" s="325" t="s">
        <v>560</v>
      </c>
      <c r="E146" s="325" t="s">
        <v>561</v>
      </c>
      <c r="G146" s="323" t="s">
        <v>1285</v>
      </c>
      <c r="H146" s="323" t="s">
        <v>1286</v>
      </c>
    </row>
    <row r="147" spans="4:8">
      <c r="D147" s="325" t="s">
        <v>562</v>
      </c>
      <c r="E147" s="325" t="s">
        <v>563</v>
      </c>
      <c r="G147" s="323" t="s">
        <v>1287</v>
      </c>
      <c r="H147" s="323" t="s">
        <v>1288</v>
      </c>
    </row>
    <row r="148" spans="4:8">
      <c r="D148" s="325" t="s">
        <v>564</v>
      </c>
      <c r="E148" s="325" t="s">
        <v>565</v>
      </c>
      <c r="G148" s="323" t="s">
        <v>1289</v>
      </c>
      <c r="H148" s="323" t="s">
        <v>1290</v>
      </c>
    </row>
    <row r="149" spans="4:8">
      <c r="D149" s="325" t="s">
        <v>566</v>
      </c>
      <c r="E149" s="325" t="s">
        <v>567</v>
      </c>
      <c r="G149" s="323" t="s">
        <v>1291</v>
      </c>
      <c r="H149" s="323" t="s">
        <v>1292</v>
      </c>
    </row>
    <row r="150" spans="4:8">
      <c r="D150" s="325" t="s">
        <v>568</v>
      </c>
      <c r="E150" s="325" t="s">
        <v>569</v>
      </c>
      <c r="G150" s="323" t="s">
        <v>1293</v>
      </c>
      <c r="H150" s="323" t="s">
        <v>1294</v>
      </c>
    </row>
    <row r="151" spans="4:8">
      <c r="D151" s="325" t="s">
        <v>570</v>
      </c>
      <c r="E151" s="325" t="s">
        <v>571</v>
      </c>
      <c r="G151" s="323" t="s">
        <v>1295</v>
      </c>
      <c r="H151" s="323" t="s">
        <v>1296</v>
      </c>
    </row>
    <row r="152" spans="4:8">
      <c r="D152" s="325" t="s">
        <v>572</v>
      </c>
      <c r="E152" s="325" t="s">
        <v>573</v>
      </c>
      <c r="G152" s="323" t="s">
        <v>1297</v>
      </c>
      <c r="H152" s="323" t="s">
        <v>1298</v>
      </c>
    </row>
    <row r="153" spans="4:8">
      <c r="D153" s="325" t="s">
        <v>574</v>
      </c>
      <c r="E153" s="325" t="s">
        <v>575</v>
      </c>
      <c r="G153" s="323" t="s">
        <v>1299</v>
      </c>
      <c r="H153" s="323" t="s">
        <v>1300</v>
      </c>
    </row>
    <row r="154" spans="4:8">
      <c r="D154" s="325" t="s">
        <v>576</v>
      </c>
      <c r="E154" s="325" t="s">
        <v>577</v>
      </c>
      <c r="G154" s="323" t="s">
        <v>1301</v>
      </c>
      <c r="H154" s="323" t="s">
        <v>1302</v>
      </c>
    </row>
    <row r="155" spans="4:8">
      <c r="D155" s="325" t="s">
        <v>578</v>
      </c>
      <c r="E155" s="325" t="s">
        <v>579</v>
      </c>
      <c r="G155" s="323" t="s">
        <v>1303</v>
      </c>
      <c r="H155" s="323" t="s">
        <v>1304</v>
      </c>
    </row>
    <row r="156" spans="4:8">
      <c r="D156" s="325" t="s">
        <v>580</v>
      </c>
      <c r="E156" s="325" t="s">
        <v>581</v>
      </c>
      <c r="G156" s="323" t="s">
        <v>1305</v>
      </c>
      <c r="H156" s="323" t="s">
        <v>1306</v>
      </c>
    </row>
    <row r="157" spans="4:8">
      <c r="D157" s="325" t="s">
        <v>582</v>
      </c>
      <c r="E157" s="325" t="s">
        <v>583</v>
      </c>
      <c r="G157" s="323" t="s">
        <v>1307</v>
      </c>
      <c r="H157" s="323" t="s">
        <v>1308</v>
      </c>
    </row>
    <row r="158" spans="4:8">
      <c r="D158" s="325" t="s">
        <v>584</v>
      </c>
      <c r="E158" s="325" t="s">
        <v>585</v>
      </c>
      <c r="G158" s="323" t="s">
        <v>1309</v>
      </c>
      <c r="H158" s="323" t="s">
        <v>1310</v>
      </c>
    </row>
    <row r="159" spans="4:8">
      <c r="D159" s="325" t="s">
        <v>586</v>
      </c>
      <c r="E159" s="325" t="s">
        <v>587</v>
      </c>
      <c r="G159" s="323" t="s">
        <v>1311</v>
      </c>
      <c r="H159" s="323" t="s">
        <v>1312</v>
      </c>
    </row>
    <row r="160" spans="4:8">
      <c r="D160" s="325" t="s">
        <v>588</v>
      </c>
      <c r="E160" s="325" t="s">
        <v>589</v>
      </c>
      <c r="G160" s="323" t="s">
        <v>1313</v>
      </c>
      <c r="H160" s="323" t="s">
        <v>1314</v>
      </c>
    </row>
    <row r="161" spans="4:8">
      <c r="D161" s="325" t="s">
        <v>590</v>
      </c>
      <c r="E161" s="325" t="s">
        <v>591</v>
      </c>
      <c r="G161" s="323" t="s">
        <v>1315</v>
      </c>
      <c r="H161" s="323" t="s">
        <v>1316</v>
      </c>
    </row>
    <row r="162" spans="4:8">
      <c r="D162" s="325" t="s">
        <v>592</v>
      </c>
      <c r="E162" s="325" t="s">
        <v>593</v>
      </c>
      <c r="G162" s="323" t="s">
        <v>1317</v>
      </c>
      <c r="H162" s="323" t="s">
        <v>1318</v>
      </c>
    </row>
    <row r="163" spans="4:8">
      <c r="D163" s="325" t="s">
        <v>594</v>
      </c>
      <c r="E163" s="325" t="s">
        <v>595</v>
      </c>
      <c r="G163" s="323" t="s">
        <v>1319</v>
      </c>
      <c r="H163" s="323" t="s">
        <v>1320</v>
      </c>
    </row>
    <row r="164" spans="4:8">
      <c r="D164" s="325" t="s">
        <v>596</v>
      </c>
      <c r="E164" s="325" t="s">
        <v>597</v>
      </c>
      <c r="G164" s="323" t="s">
        <v>1321</v>
      </c>
      <c r="H164" s="323" t="s">
        <v>1322</v>
      </c>
    </row>
    <row r="165" spans="4:8">
      <c r="D165" s="325" t="s">
        <v>598</v>
      </c>
      <c r="E165" s="325" t="s">
        <v>599</v>
      </c>
    </row>
    <row r="166" spans="4:8">
      <c r="D166" s="325" t="s">
        <v>600</v>
      </c>
      <c r="E166" s="325" t="s">
        <v>601</v>
      </c>
    </row>
    <row r="167" spans="4:8">
      <c r="D167" s="325" t="s">
        <v>602</v>
      </c>
      <c r="E167" s="325" t="s">
        <v>603</v>
      </c>
    </row>
    <row r="168" spans="4:8">
      <c r="D168" s="325" t="s">
        <v>604</v>
      </c>
      <c r="E168" s="325" t="s">
        <v>605</v>
      </c>
    </row>
    <row r="169" spans="4:8">
      <c r="D169" s="325" t="s">
        <v>606</v>
      </c>
      <c r="E169" s="325" t="s">
        <v>607</v>
      </c>
    </row>
    <row r="170" spans="4:8">
      <c r="D170" s="325" t="s">
        <v>608</v>
      </c>
      <c r="E170" s="325" t="s">
        <v>609</v>
      </c>
    </row>
    <row r="171" spans="4:8">
      <c r="D171" s="325" t="s">
        <v>610</v>
      </c>
      <c r="E171" s="325" t="s">
        <v>611</v>
      </c>
    </row>
    <row r="172" spans="4:8">
      <c r="D172" s="325" t="s">
        <v>612</v>
      </c>
      <c r="E172" s="325" t="s">
        <v>613</v>
      </c>
    </row>
    <row r="173" spans="4:8">
      <c r="D173" s="325" t="s">
        <v>614</v>
      </c>
      <c r="E173" s="325" t="s">
        <v>615</v>
      </c>
    </row>
    <row r="174" spans="4:8">
      <c r="D174" s="325" t="s">
        <v>616</v>
      </c>
      <c r="E174" s="325" t="s">
        <v>617</v>
      </c>
    </row>
    <row r="175" spans="4:8">
      <c r="D175" s="325" t="s">
        <v>618</v>
      </c>
      <c r="E175" s="325" t="s">
        <v>619</v>
      </c>
    </row>
    <row r="176" spans="4:8">
      <c r="D176" s="325" t="s">
        <v>620</v>
      </c>
      <c r="E176" s="325" t="s">
        <v>621</v>
      </c>
    </row>
    <row r="177" spans="4:5">
      <c r="D177" s="325" t="s">
        <v>622</v>
      </c>
      <c r="E177" s="325" t="s">
        <v>623</v>
      </c>
    </row>
    <row r="178" spans="4:5">
      <c r="D178" s="325" t="s">
        <v>624</v>
      </c>
      <c r="E178" s="325" t="s">
        <v>625</v>
      </c>
    </row>
    <row r="179" spans="4:5">
      <c r="D179" s="325" t="s">
        <v>626</v>
      </c>
      <c r="E179" s="325" t="s">
        <v>627</v>
      </c>
    </row>
    <row r="180" spans="4:5">
      <c r="D180" s="325" t="s">
        <v>628</v>
      </c>
      <c r="E180" s="325" t="s">
        <v>629</v>
      </c>
    </row>
    <row r="181" spans="4:5">
      <c r="D181" s="325" t="s">
        <v>630</v>
      </c>
      <c r="E181" s="325" t="s">
        <v>631</v>
      </c>
    </row>
    <row r="182" spans="4:5">
      <c r="D182" s="324" t="s">
        <v>632</v>
      </c>
      <c r="E182" s="325" t="s">
        <v>633</v>
      </c>
    </row>
    <row r="183" spans="4:5">
      <c r="D183" s="325" t="s">
        <v>634</v>
      </c>
      <c r="E183" s="325" t="s">
        <v>635</v>
      </c>
    </row>
    <row r="184" spans="4:5">
      <c r="D184" s="325" t="s">
        <v>636</v>
      </c>
      <c r="E184" s="325" t="s">
        <v>637</v>
      </c>
    </row>
    <row r="185" spans="4:5">
      <c r="D185" s="325" t="s">
        <v>638</v>
      </c>
      <c r="E185" s="325" t="s">
        <v>639</v>
      </c>
    </row>
    <row r="186" spans="4:5">
      <c r="D186" s="325" t="s">
        <v>640</v>
      </c>
      <c r="E186" s="325" t="s">
        <v>641</v>
      </c>
    </row>
    <row r="187" spans="4:5">
      <c r="D187" s="325" t="s">
        <v>642</v>
      </c>
      <c r="E187" s="325" t="s">
        <v>643</v>
      </c>
    </row>
    <row r="188" spans="4:5">
      <c r="D188" s="325" t="s">
        <v>644</v>
      </c>
      <c r="E188" s="325" t="s">
        <v>645</v>
      </c>
    </row>
    <row r="189" spans="4:5">
      <c r="D189" s="325" t="s">
        <v>646</v>
      </c>
      <c r="E189" s="325" t="s">
        <v>647</v>
      </c>
    </row>
    <row r="190" spans="4:5">
      <c r="D190" s="325" t="s">
        <v>648</v>
      </c>
      <c r="E190" s="325" t="s">
        <v>649</v>
      </c>
    </row>
    <row r="191" spans="4:5">
      <c r="D191" s="325" t="s">
        <v>650</v>
      </c>
      <c r="E191" s="325" t="s">
        <v>651</v>
      </c>
    </row>
    <row r="192" spans="4:5">
      <c r="D192" s="325" t="s">
        <v>652</v>
      </c>
      <c r="E192" s="325" t="s">
        <v>653</v>
      </c>
    </row>
    <row r="193" spans="4:5">
      <c r="D193" s="325" t="s">
        <v>222</v>
      </c>
      <c r="E193" s="325" t="s">
        <v>654</v>
      </c>
    </row>
    <row r="194" spans="4:5">
      <c r="D194" s="325" t="s">
        <v>655</v>
      </c>
      <c r="E194" s="325" t="s">
        <v>656</v>
      </c>
    </row>
    <row r="195" spans="4:5">
      <c r="D195" s="325" t="s">
        <v>657</v>
      </c>
      <c r="E195" s="325" t="s">
        <v>658</v>
      </c>
    </row>
    <row r="196" spans="4:5">
      <c r="D196" s="325" t="s">
        <v>659</v>
      </c>
      <c r="E196" s="325" t="s">
        <v>660</v>
      </c>
    </row>
    <row r="197" spans="4:5">
      <c r="D197" s="325" t="s">
        <v>661</v>
      </c>
      <c r="E197" s="325" t="s">
        <v>662</v>
      </c>
    </row>
    <row r="198" spans="4:5">
      <c r="D198" s="325" t="s">
        <v>663</v>
      </c>
      <c r="E198" s="325" t="s">
        <v>664</v>
      </c>
    </row>
    <row r="199" spans="4:5">
      <c r="D199" s="325" t="s">
        <v>665</v>
      </c>
      <c r="E199" s="325" t="s">
        <v>666</v>
      </c>
    </row>
    <row r="200" spans="4:5">
      <c r="D200" s="325" t="s">
        <v>667</v>
      </c>
      <c r="E200" s="325" t="s">
        <v>668</v>
      </c>
    </row>
    <row r="201" spans="4:5">
      <c r="D201" s="325" t="s">
        <v>669</v>
      </c>
      <c r="E201" s="325" t="s">
        <v>670</v>
      </c>
    </row>
    <row r="202" spans="4:5">
      <c r="D202" s="325" t="s">
        <v>671</v>
      </c>
      <c r="E202" s="325" t="s">
        <v>672</v>
      </c>
    </row>
    <row r="203" spans="4:5">
      <c r="D203" s="325" t="s">
        <v>673</v>
      </c>
      <c r="E203" s="325" t="s">
        <v>674</v>
      </c>
    </row>
    <row r="204" spans="4:5">
      <c r="D204" s="325" t="s">
        <v>675</v>
      </c>
      <c r="E204" s="325" t="s">
        <v>676</v>
      </c>
    </row>
    <row r="205" spans="4:5">
      <c r="D205" s="325" t="s">
        <v>677</v>
      </c>
      <c r="E205" s="325" t="s">
        <v>678</v>
      </c>
    </row>
    <row r="206" spans="4:5">
      <c r="D206" s="325" t="s">
        <v>679</v>
      </c>
      <c r="E206" s="325" t="s">
        <v>680</v>
      </c>
    </row>
    <row r="207" spans="4:5">
      <c r="D207" s="325" t="s">
        <v>681</v>
      </c>
      <c r="E207" s="325" t="s">
        <v>682</v>
      </c>
    </row>
    <row r="208" spans="4:5">
      <c r="D208" s="325" t="s">
        <v>683</v>
      </c>
      <c r="E208" s="325" t="s">
        <v>684</v>
      </c>
    </row>
    <row r="209" spans="4:5">
      <c r="D209" s="325" t="s">
        <v>685</v>
      </c>
      <c r="E209" s="325" t="s">
        <v>686</v>
      </c>
    </row>
    <row r="210" spans="4:5">
      <c r="D210" s="325" t="s">
        <v>687</v>
      </c>
      <c r="E210" s="325" t="s">
        <v>688</v>
      </c>
    </row>
    <row r="211" spans="4:5">
      <c r="D211" s="325" t="s">
        <v>689</v>
      </c>
      <c r="E211" s="325" t="s">
        <v>690</v>
      </c>
    </row>
    <row r="212" spans="4:5">
      <c r="D212" s="325" t="s">
        <v>691</v>
      </c>
      <c r="E212" s="325" t="s">
        <v>692</v>
      </c>
    </row>
    <row r="213" spans="4:5">
      <c r="D213" s="325" t="s">
        <v>693</v>
      </c>
      <c r="E213" s="325" t="s">
        <v>694</v>
      </c>
    </row>
    <row r="214" spans="4:5">
      <c r="D214" s="325" t="s">
        <v>695</v>
      </c>
      <c r="E214" s="325" t="s">
        <v>696</v>
      </c>
    </row>
    <row r="215" spans="4:5">
      <c r="D215" s="325" t="s">
        <v>697</v>
      </c>
      <c r="E215" s="325" t="s">
        <v>698</v>
      </c>
    </row>
    <row r="216" spans="4:5">
      <c r="D216" s="325" t="s">
        <v>699</v>
      </c>
      <c r="E216" s="325" t="s">
        <v>700</v>
      </c>
    </row>
    <row r="217" spans="4:5">
      <c r="D217" s="325" t="s">
        <v>701</v>
      </c>
      <c r="E217" s="325" t="s">
        <v>702</v>
      </c>
    </row>
    <row r="218" spans="4:5">
      <c r="D218" s="325" t="s">
        <v>703</v>
      </c>
      <c r="E218" s="325" t="s">
        <v>704</v>
      </c>
    </row>
    <row r="219" spans="4:5">
      <c r="D219" s="325" t="s">
        <v>705</v>
      </c>
      <c r="E219" s="325" t="s">
        <v>706</v>
      </c>
    </row>
    <row r="220" spans="4:5">
      <c r="D220" s="325" t="s">
        <v>707</v>
      </c>
      <c r="E220" s="325" t="s">
        <v>708</v>
      </c>
    </row>
    <row r="221" spans="4:5">
      <c r="D221" s="325" t="s">
        <v>709</v>
      </c>
      <c r="E221" s="325" t="s">
        <v>710</v>
      </c>
    </row>
    <row r="222" spans="4:5">
      <c r="D222" s="325" t="s">
        <v>711</v>
      </c>
      <c r="E222" s="325" t="s">
        <v>712</v>
      </c>
    </row>
    <row r="223" spans="4:5">
      <c r="D223" s="325" t="s">
        <v>713</v>
      </c>
      <c r="E223" s="325" t="s">
        <v>714</v>
      </c>
    </row>
    <row r="224" spans="4:5">
      <c r="D224" s="325" t="s">
        <v>715</v>
      </c>
      <c r="E224" s="325" t="s">
        <v>716</v>
      </c>
    </row>
    <row r="225" spans="4:5">
      <c r="D225" s="325" t="s">
        <v>717</v>
      </c>
      <c r="E225" s="325" t="s">
        <v>718</v>
      </c>
    </row>
    <row r="226" spans="4:5">
      <c r="D226" s="325" t="s">
        <v>719</v>
      </c>
      <c r="E226" s="325" t="s">
        <v>720</v>
      </c>
    </row>
    <row r="227" spans="4:5">
      <c r="D227" s="325" t="s">
        <v>721</v>
      </c>
      <c r="E227" s="325" t="s">
        <v>722</v>
      </c>
    </row>
    <row r="228" spans="4:5">
      <c r="D228" s="325" t="s">
        <v>723</v>
      </c>
      <c r="E228" s="325" t="s">
        <v>724</v>
      </c>
    </row>
    <row r="229" spans="4:5">
      <c r="D229" s="324" t="s">
        <v>725</v>
      </c>
      <c r="E229" s="325" t="s">
        <v>726</v>
      </c>
    </row>
    <row r="230" spans="4:5">
      <c r="D230" s="325" t="s">
        <v>727</v>
      </c>
      <c r="E230" s="325" t="s">
        <v>728</v>
      </c>
    </row>
    <row r="231" spans="4:5">
      <c r="D231" s="325" t="s">
        <v>729</v>
      </c>
      <c r="E231" s="325" t="s">
        <v>730</v>
      </c>
    </row>
    <row r="232" spans="4:5">
      <c r="D232" s="325" t="s">
        <v>731</v>
      </c>
      <c r="E232" s="325" t="s">
        <v>732</v>
      </c>
    </row>
    <row r="233" spans="4:5">
      <c r="D233" s="325" t="s">
        <v>733</v>
      </c>
      <c r="E233" s="325" t="s">
        <v>734</v>
      </c>
    </row>
    <row r="234" spans="4:5">
      <c r="D234" s="325" t="s">
        <v>735</v>
      </c>
      <c r="E234" s="325" t="s">
        <v>736</v>
      </c>
    </row>
    <row r="235" spans="4:5">
      <c r="D235" s="325" t="s">
        <v>737</v>
      </c>
      <c r="E235" s="325" t="s">
        <v>738</v>
      </c>
    </row>
    <row r="236" spans="4:5">
      <c r="D236" s="325" t="s">
        <v>739</v>
      </c>
      <c r="E236" s="325" t="s">
        <v>740</v>
      </c>
    </row>
    <row r="237" spans="4:5">
      <c r="D237" s="325" t="s">
        <v>741</v>
      </c>
      <c r="E237" s="325" t="s">
        <v>742</v>
      </c>
    </row>
    <row r="238" spans="4:5">
      <c r="D238" s="325" t="s">
        <v>743</v>
      </c>
      <c r="E238" s="325" t="s">
        <v>744</v>
      </c>
    </row>
    <row r="239" spans="4:5">
      <c r="D239" s="325" t="s">
        <v>745</v>
      </c>
      <c r="E239" s="325" t="s">
        <v>746</v>
      </c>
    </row>
    <row r="240" spans="4:5">
      <c r="D240" s="325" t="s">
        <v>747</v>
      </c>
      <c r="E240" s="325" t="s">
        <v>748</v>
      </c>
    </row>
    <row r="241" spans="4:5">
      <c r="D241" s="325" t="s">
        <v>749</v>
      </c>
      <c r="E241" s="325" t="s">
        <v>750</v>
      </c>
    </row>
    <row r="242" spans="4:5">
      <c r="D242" s="325" t="s">
        <v>751</v>
      </c>
      <c r="E242" s="325" t="s">
        <v>752</v>
      </c>
    </row>
    <row r="243" spans="4:5">
      <c r="D243" s="325" t="s">
        <v>753</v>
      </c>
      <c r="E243" s="325" t="s">
        <v>754</v>
      </c>
    </row>
    <row r="244" spans="4:5">
      <c r="D244" s="325" t="s">
        <v>755</v>
      </c>
      <c r="E244" s="325" t="s">
        <v>756</v>
      </c>
    </row>
    <row r="245" spans="4:5">
      <c r="D245" s="325" t="s">
        <v>757</v>
      </c>
      <c r="E245" s="325" t="s">
        <v>758</v>
      </c>
    </row>
    <row r="246" spans="4:5">
      <c r="D246" s="325" t="s">
        <v>759</v>
      </c>
      <c r="E246" s="325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0">
    <tabColor rgb="FF0070C0"/>
  </sheetPr>
  <dimension ref="A3:F50"/>
  <sheetViews>
    <sheetView zoomScale="85" zoomScaleNormal="85" zoomScaleSheetLayoutView="90" workbookViewId="0">
      <selection activeCell="F47" sqref="F47"/>
    </sheetView>
  </sheetViews>
  <sheetFormatPr defaultRowHeight="15.75"/>
  <cols>
    <col min="1" max="1" width="3.140625" style="333" customWidth="1"/>
    <col min="2" max="2" width="11.28515625" style="333" bestFit="1" customWidth="1"/>
    <col min="3" max="3" width="40.140625" style="333" customWidth="1"/>
    <col min="4" max="6" width="20.7109375" style="333" customWidth="1"/>
    <col min="7" max="16384" width="9.140625" style="333"/>
  </cols>
  <sheetData>
    <row r="3" spans="1:6">
      <c r="A3" s="331" t="s">
        <v>1349</v>
      </c>
      <c r="B3" s="332"/>
      <c r="C3" s="332"/>
      <c r="D3" s="332"/>
      <c r="E3" s="332"/>
      <c r="F3" s="332"/>
    </row>
    <row r="4" spans="1:6">
      <c r="A4" s="334" t="str">
        <f>CONCATENATE("на ",UPPER(dfName))</f>
        <v>на ДОГОВОРЕН ФОНД "ЕФ - ПРИНСИПАЛ"</v>
      </c>
      <c r="B4" s="332"/>
      <c r="C4" s="332"/>
      <c r="D4" s="332"/>
      <c r="E4" s="332"/>
      <c r="F4" s="332"/>
    </row>
    <row r="5" spans="1:6">
      <c r="A5" s="334" t="str">
        <f>"за периода "&amp;TEXT(StartDate,"dd.mm.yyyy")&amp;" - "&amp;TEXT(EndDate,"dd.mm.yyyy")</f>
        <v>за периода 01.01.2020 - 30.06.2020</v>
      </c>
      <c r="B5" s="332"/>
      <c r="C5" s="332"/>
      <c r="D5" s="332"/>
      <c r="E5" s="332"/>
      <c r="F5" s="332"/>
    </row>
    <row r="8" spans="1:6">
      <c r="B8" s="335" t="s">
        <v>1428</v>
      </c>
      <c r="C8" s="336" t="s">
        <v>1350</v>
      </c>
      <c r="D8" s="337"/>
      <c r="E8" s="337"/>
      <c r="F8" s="337"/>
    </row>
    <row r="9" spans="1:6">
      <c r="B9" s="338"/>
      <c r="C9" s="339" t="s">
        <v>1351</v>
      </c>
      <c r="D9" s="340"/>
      <c r="E9" s="340"/>
      <c r="F9" s="341"/>
    </row>
    <row r="10" spans="1:6">
      <c r="B10" s="342"/>
      <c r="C10" s="343"/>
      <c r="D10" s="344" t="s">
        <v>1</v>
      </c>
      <c r="E10" s="345" t="s">
        <v>4</v>
      </c>
      <c r="F10" s="346"/>
    </row>
    <row r="11" spans="1:6">
      <c r="B11" s="342"/>
      <c r="C11" s="342" t="s">
        <v>1352</v>
      </c>
      <c r="D11" s="347">
        <f>'1-SB'!C47</f>
        <v>23189461.18</v>
      </c>
      <c r="E11" s="348">
        <f>'1-SB'!D47</f>
        <v>18719054.239999998</v>
      </c>
      <c r="F11" s="346"/>
    </row>
    <row r="12" spans="1:6">
      <c r="B12" s="342"/>
      <c r="C12" s="342" t="s">
        <v>1353</v>
      </c>
      <c r="D12" s="347">
        <f>'1-SB'!G47</f>
        <v>23189461.180000003</v>
      </c>
      <c r="E12" s="348">
        <f>'1-SB'!H47</f>
        <v>18719054.229999997</v>
      </c>
      <c r="F12" s="346"/>
    </row>
    <row r="13" spans="1:6">
      <c r="B13" s="342"/>
      <c r="C13" s="349" t="s">
        <v>1354</v>
      </c>
      <c r="D13" s="350">
        <f>D11-D12</f>
        <v>0</v>
      </c>
      <c r="E13" s="351">
        <f>E11-E12</f>
        <v>1.0000001639127731E-2</v>
      </c>
      <c r="F13" s="346"/>
    </row>
    <row r="14" spans="1:6">
      <c r="B14" s="346"/>
      <c r="C14" s="346"/>
      <c r="D14" s="346"/>
      <c r="E14" s="346"/>
      <c r="F14" s="346"/>
    </row>
    <row r="16" spans="1:6">
      <c r="B16" s="335" t="s">
        <v>1429</v>
      </c>
      <c r="C16" s="336" t="s">
        <v>935</v>
      </c>
      <c r="D16" s="337"/>
      <c r="E16" s="337"/>
      <c r="F16" s="337"/>
    </row>
    <row r="17" spans="2:6">
      <c r="B17" s="338"/>
      <c r="C17" s="352" t="s">
        <v>1355</v>
      </c>
      <c r="D17" s="341"/>
      <c r="E17" s="341"/>
      <c r="F17" s="341"/>
    </row>
    <row r="18" spans="2:6">
      <c r="B18" s="342"/>
      <c r="C18" s="343"/>
      <c r="D18" s="344" t="s">
        <v>1356</v>
      </c>
      <c r="E18" s="344" t="s">
        <v>1357</v>
      </c>
      <c r="F18" s="353" t="s">
        <v>1354</v>
      </c>
    </row>
    <row r="19" spans="2:6">
      <c r="B19" s="342"/>
      <c r="C19" s="342" t="s">
        <v>1358</v>
      </c>
      <c r="D19" s="347">
        <f>'3-OPP'!E39</f>
        <v>1875293.7100000004</v>
      </c>
      <c r="E19" s="347">
        <f>'1-SB'!C25</f>
        <v>1875293.71</v>
      </c>
      <c r="F19" s="354">
        <f>D19-E19</f>
        <v>0</v>
      </c>
    </row>
    <row r="20" spans="2:6">
      <c r="B20" s="355"/>
      <c r="C20" s="356" t="s">
        <v>1359</v>
      </c>
      <c r="D20" s="357">
        <f>'3-OPP'!E40</f>
        <v>1174593.71</v>
      </c>
      <c r="E20" s="357">
        <f>'1-SB'!C22</f>
        <v>1174593.71</v>
      </c>
      <c r="F20" s="351">
        <f>D20-E20</f>
        <v>0</v>
      </c>
    </row>
    <row r="21" spans="2:6">
      <c r="B21" s="346"/>
      <c r="C21" s="346"/>
      <c r="D21" s="346"/>
      <c r="E21" s="346"/>
      <c r="F21" s="358"/>
    </row>
    <row r="23" spans="2:6">
      <c r="B23" s="335" t="s">
        <v>1430</v>
      </c>
      <c r="C23" s="336" t="s">
        <v>1360</v>
      </c>
      <c r="D23" s="337"/>
      <c r="E23" s="337"/>
      <c r="F23" s="337"/>
    </row>
    <row r="24" spans="2:6">
      <c r="B24" s="338"/>
      <c r="C24" s="352" t="s">
        <v>1361</v>
      </c>
      <c r="D24" s="341"/>
      <c r="E24" s="341"/>
      <c r="F24" s="341"/>
    </row>
    <row r="25" spans="2:6">
      <c r="B25" s="342"/>
      <c r="C25" s="343"/>
      <c r="D25" s="344" t="s">
        <v>1362</v>
      </c>
      <c r="E25" s="344" t="s">
        <v>1357</v>
      </c>
      <c r="F25" s="353" t="s">
        <v>1354</v>
      </c>
    </row>
    <row r="26" spans="2:6">
      <c r="B26" s="342"/>
      <c r="C26" s="359" t="s">
        <v>45</v>
      </c>
      <c r="D26" s="360">
        <f>'4-OSK'!C36</f>
        <v>22821319.799999997</v>
      </c>
      <c r="E26" s="361">
        <f>'1-SB'!G11</f>
        <v>22821319.800000001</v>
      </c>
      <c r="F26" s="362">
        <f>D26-E26</f>
        <v>0</v>
      </c>
    </row>
    <row r="27" spans="2:6">
      <c r="B27" s="342"/>
      <c r="C27" s="342" t="s">
        <v>42</v>
      </c>
      <c r="D27" s="361">
        <f>SUM('4-OSK'!D36:F36)</f>
        <v>1149788.78</v>
      </c>
      <c r="E27" s="361">
        <f>'1-SB'!G16</f>
        <v>1149788.78</v>
      </c>
      <c r="F27" s="362">
        <f>D27-E27</f>
        <v>0</v>
      </c>
    </row>
    <row r="28" spans="2:6">
      <c r="B28" s="342"/>
      <c r="C28" s="342" t="s">
        <v>1363</v>
      </c>
      <c r="D28" s="361">
        <f>'4-OSK'!G36</f>
        <v>699828.77000000014</v>
      </c>
      <c r="E28" s="361">
        <f>'1-SB'!G19+'1-SB'!G21</f>
        <v>699828.77</v>
      </c>
      <c r="F28" s="362">
        <f>D28-E28</f>
        <v>0</v>
      </c>
    </row>
    <row r="29" spans="2:6">
      <c r="B29" s="342"/>
      <c r="C29" s="342" t="s">
        <v>1364</v>
      </c>
      <c r="D29" s="361">
        <f>'4-OSK'!H36</f>
        <v>-1528427.3599999999</v>
      </c>
      <c r="E29" s="361">
        <f>'1-SB'!G20+'1-SB'!G22</f>
        <v>-1528427.3599999999</v>
      </c>
      <c r="F29" s="362">
        <f>D29-E29</f>
        <v>0</v>
      </c>
    </row>
    <row r="30" spans="2:6">
      <c r="B30" s="342"/>
      <c r="C30" s="356" t="s">
        <v>44</v>
      </c>
      <c r="D30" s="363">
        <f>'4-OSK'!I36</f>
        <v>23142509.989999998</v>
      </c>
      <c r="E30" s="363">
        <f>'1-SB'!G24</f>
        <v>23142509.990000002</v>
      </c>
      <c r="F30" s="364">
        <f>D30-E30</f>
        <v>0</v>
      </c>
    </row>
    <row r="33" spans="2:6">
      <c r="B33" s="365" t="s">
        <v>1440</v>
      </c>
      <c r="C33" s="366"/>
      <c r="D33" s="366"/>
      <c r="E33" s="366"/>
      <c r="F33" s="366"/>
    </row>
    <row r="34" spans="2:6">
      <c r="B34" s="342"/>
      <c r="C34" s="343"/>
      <c r="D34" s="370" t="s">
        <v>1436</v>
      </c>
      <c r="E34" s="370" t="s">
        <v>1365</v>
      </c>
      <c r="F34" s="353" t="s">
        <v>1354</v>
      </c>
    </row>
    <row r="35" spans="2:6" ht="31.5">
      <c r="B35" s="342"/>
      <c r="C35" s="371" t="s">
        <v>1441</v>
      </c>
      <c r="D35" s="357">
        <f>'6-NNA'!Q18</f>
        <v>0</v>
      </c>
      <c r="E35" s="357">
        <f>'1-SB'!C17</f>
        <v>0</v>
      </c>
      <c r="F35" s="364">
        <f>D35-E35</f>
        <v>0</v>
      </c>
    </row>
    <row r="36" spans="2:6">
      <c r="B36" s="342"/>
      <c r="C36" s="368"/>
      <c r="D36" s="347"/>
      <c r="E36" s="347"/>
      <c r="F36" s="369"/>
    </row>
    <row r="37" spans="2:6">
      <c r="B37" s="342"/>
      <c r="C37" s="343"/>
      <c r="D37" s="370" t="s">
        <v>1381</v>
      </c>
      <c r="E37" s="370" t="s">
        <v>1365</v>
      </c>
      <c r="F37" s="353" t="s">
        <v>1354</v>
      </c>
    </row>
    <row r="38" spans="2:6">
      <c r="B38" s="342"/>
      <c r="C38" s="356" t="s">
        <v>1366</v>
      </c>
      <c r="D38" s="357">
        <f>'7-RP'!C13</f>
        <v>0</v>
      </c>
      <c r="E38" s="357">
        <f>'1-SB'!C41</f>
        <v>0</v>
      </c>
      <c r="F38" s="364">
        <f>D38-E38</f>
        <v>0</v>
      </c>
    </row>
    <row r="39" spans="2:6">
      <c r="B39" s="342"/>
      <c r="C39" s="346"/>
      <c r="D39" s="347"/>
      <c r="E39" s="347"/>
      <c r="F39" s="369"/>
    </row>
    <row r="40" spans="2:6">
      <c r="B40" s="342"/>
      <c r="C40" s="343"/>
      <c r="D40" s="370" t="s">
        <v>1381</v>
      </c>
      <c r="E40" s="370" t="s">
        <v>1365</v>
      </c>
      <c r="F40" s="353" t="s">
        <v>1354</v>
      </c>
    </row>
    <row r="41" spans="2:6">
      <c r="B41" s="342"/>
      <c r="C41" s="356" t="s">
        <v>1437</v>
      </c>
      <c r="D41" s="357">
        <f>'7-RP'!C25</f>
        <v>0</v>
      </c>
      <c r="E41" s="357">
        <f>'1-SB'!C43</f>
        <v>57712.14</v>
      </c>
      <c r="F41" s="364">
        <f>D41-E41</f>
        <v>-57712.14</v>
      </c>
    </row>
    <row r="42" spans="2:6">
      <c r="B42" s="342"/>
      <c r="C42" s="346"/>
      <c r="D42" s="347"/>
      <c r="E42" s="347"/>
      <c r="F42" s="369"/>
    </row>
    <row r="43" spans="2:6">
      <c r="B43" s="342"/>
      <c r="C43" s="343"/>
      <c r="D43" s="370" t="s">
        <v>1381</v>
      </c>
      <c r="E43" s="370" t="s">
        <v>1365</v>
      </c>
      <c r="F43" s="353" t="s">
        <v>1354</v>
      </c>
    </row>
    <row r="44" spans="2:6">
      <c r="B44" s="342"/>
      <c r="C44" s="356" t="s">
        <v>1438</v>
      </c>
      <c r="D44" s="357">
        <f>'7-RP'!C46</f>
        <v>0</v>
      </c>
      <c r="E44" s="357">
        <f>'1-SB'!G40</f>
        <v>46951.19</v>
      </c>
      <c r="F44" s="364">
        <f>D44-E44</f>
        <v>-46951.19</v>
      </c>
    </row>
    <row r="45" spans="2:6">
      <c r="B45" s="342"/>
      <c r="C45" s="346"/>
      <c r="D45" s="347"/>
      <c r="E45" s="347"/>
      <c r="F45" s="369"/>
    </row>
    <row r="46" spans="2:6">
      <c r="B46" s="342"/>
      <c r="C46" s="343"/>
      <c r="D46" s="370" t="s">
        <v>1382</v>
      </c>
      <c r="E46" s="370" t="s">
        <v>1365</v>
      </c>
      <c r="F46" s="353" t="s">
        <v>1354</v>
      </c>
    </row>
    <row r="47" spans="2:6">
      <c r="B47" s="342"/>
      <c r="C47" s="356" t="s">
        <v>1439</v>
      </c>
      <c r="D47" s="357">
        <f>'8-FI'!U264</f>
        <v>0</v>
      </c>
      <c r="E47" s="357">
        <f>'1-SB'!C16+'1-SB'!C37</f>
        <v>21256455.329999998</v>
      </c>
      <c r="F47" s="364">
        <f>D47-E47</f>
        <v>-21256455.329999998</v>
      </c>
    </row>
    <row r="48" spans="2:6">
      <c r="B48" s="342"/>
      <c r="C48" s="346"/>
      <c r="D48" s="347"/>
      <c r="E48" s="347"/>
      <c r="F48" s="369"/>
    </row>
    <row r="49" spans="2:6">
      <c r="B49" s="342"/>
      <c r="C49" s="343"/>
      <c r="D49" s="370" t="s">
        <v>1383</v>
      </c>
      <c r="E49" s="370" t="s">
        <v>1365</v>
      </c>
      <c r="F49" s="353" t="s">
        <v>1354</v>
      </c>
    </row>
    <row r="50" spans="2:6">
      <c r="B50" s="342"/>
      <c r="C50" s="356" t="s">
        <v>1442</v>
      </c>
      <c r="D50" s="357">
        <f>'9-DEPOZITI'!E30</f>
        <v>0</v>
      </c>
      <c r="E50" s="357">
        <f>'1-SB'!C23</f>
        <v>700700</v>
      </c>
      <c r="F50" s="364">
        <f>D50-E50</f>
        <v>-700700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rgb="FFFF0000"/>
  </sheetPr>
  <dimension ref="A1:G212"/>
  <sheetViews>
    <sheetView zoomScale="80" zoomScaleNormal="80" workbookViewId="0">
      <selection activeCell="J164" sqref="J164"/>
    </sheetView>
  </sheetViews>
  <sheetFormatPr defaultRowHeight="15.75"/>
  <cols>
    <col min="1" max="1" width="16.42578125" style="547" bestFit="1" customWidth="1"/>
    <col min="2" max="2" width="11.28515625" style="547" bestFit="1" customWidth="1"/>
    <col min="3" max="3" width="11" style="547" bestFit="1" customWidth="1"/>
    <col min="4" max="4" width="16" style="547" bestFit="1" customWidth="1"/>
    <col min="5" max="5" width="55.140625" style="547" bestFit="1" customWidth="1"/>
    <col min="6" max="6" width="31.28515625" style="547" bestFit="1" customWidth="1"/>
    <col min="7" max="7" width="22.28515625" style="548" customWidth="1"/>
    <col min="8" max="16384" width="9.140625" style="547"/>
  </cols>
  <sheetData>
    <row r="1" spans="1:7">
      <c r="A1" s="569" t="s">
        <v>788</v>
      </c>
      <c r="B1" s="570" t="s">
        <v>789</v>
      </c>
      <c r="C1" s="570" t="s">
        <v>787</v>
      </c>
      <c r="D1" s="570" t="s">
        <v>223</v>
      </c>
      <c r="E1" s="570" t="s">
        <v>790</v>
      </c>
      <c r="F1" s="570" t="s">
        <v>791</v>
      </c>
      <c r="G1" s="571" t="s">
        <v>90</v>
      </c>
    </row>
    <row r="2" spans="1:7">
      <c r="A2" s="382"/>
      <c r="B2" s="383"/>
      <c r="C2" s="383"/>
      <c r="D2" s="384"/>
      <c r="E2" s="384" t="s">
        <v>934</v>
      </c>
      <c r="F2" s="384"/>
      <c r="G2" s="385"/>
    </row>
    <row r="3" spans="1:7">
      <c r="A3" s="386" t="str">
        <f t="shared" ref="A3:A34" si="0">dfName</f>
        <v>Договорен фонд "ЕФ - Принсипал"</v>
      </c>
      <c r="B3" s="387" t="str">
        <f t="shared" ref="B3:B34" si="1">dfRG</f>
        <v>05-1204</v>
      </c>
      <c r="C3" s="388">
        <f t="shared" ref="C3:C34" si="2">EndDate</f>
        <v>44012</v>
      </c>
      <c r="D3" s="389"/>
      <c r="E3" s="390" t="s">
        <v>7</v>
      </c>
      <c r="F3" s="387" t="s">
        <v>792</v>
      </c>
      <c r="G3" s="391">
        <f>'1-SB'!C10</f>
        <v>0</v>
      </c>
    </row>
    <row r="4" spans="1:7">
      <c r="A4" s="386" t="str">
        <f t="shared" si="0"/>
        <v>Договорен фонд "ЕФ - Принсипал"</v>
      </c>
      <c r="B4" s="387" t="str">
        <f t="shared" si="1"/>
        <v>05-1204</v>
      </c>
      <c r="C4" s="388">
        <f t="shared" si="2"/>
        <v>44012</v>
      </c>
      <c r="D4" s="392"/>
      <c r="E4" s="393" t="s">
        <v>925</v>
      </c>
      <c r="F4" s="387" t="s">
        <v>792</v>
      </c>
      <c r="G4" s="391">
        <f>'1-SB'!C11</f>
        <v>0</v>
      </c>
    </row>
    <row r="5" spans="1:7">
      <c r="A5" s="386" t="str">
        <f t="shared" si="0"/>
        <v>Договорен фонд "ЕФ - Принсипал"</v>
      </c>
      <c r="B5" s="387" t="str">
        <f t="shared" si="1"/>
        <v>05-1204</v>
      </c>
      <c r="C5" s="388">
        <f t="shared" si="2"/>
        <v>44012</v>
      </c>
      <c r="D5" s="394" t="s">
        <v>165</v>
      </c>
      <c r="E5" s="395" t="s">
        <v>137</v>
      </c>
      <c r="F5" s="387" t="s">
        <v>792</v>
      </c>
      <c r="G5" s="391">
        <f>'1-SB'!C12</f>
        <v>0</v>
      </c>
    </row>
    <row r="6" spans="1:7">
      <c r="A6" s="386" t="str">
        <f t="shared" si="0"/>
        <v>Договорен фонд "ЕФ - Принсипал"</v>
      </c>
      <c r="B6" s="387" t="str">
        <f t="shared" si="1"/>
        <v>05-1204</v>
      </c>
      <c r="C6" s="388">
        <f t="shared" si="2"/>
        <v>44012</v>
      </c>
      <c r="D6" s="396" t="s">
        <v>166</v>
      </c>
      <c r="E6" s="397" t="s">
        <v>92</v>
      </c>
      <c r="F6" s="387" t="s">
        <v>792</v>
      </c>
      <c r="G6" s="391">
        <f>'1-SB'!C13</f>
        <v>0</v>
      </c>
    </row>
    <row r="7" spans="1:7">
      <c r="A7" s="386" t="str">
        <f t="shared" si="0"/>
        <v>Договорен фонд "ЕФ - Принсипал"</v>
      </c>
      <c r="B7" s="387" t="str">
        <f t="shared" si="1"/>
        <v>05-1204</v>
      </c>
      <c r="C7" s="388">
        <f t="shared" si="2"/>
        <v>44012</v>
      </c>
      <c r="D7" s="394" t="s">
        <v>167</v>
      </c>
      <c r="E7" s="397" t="s">
        <v>100</v>
      </c>
      <c r="F7" s="387" t="s">
        <v>792</v>
      </c>
      <c r="G7" s="391">
        <f>'1-SB'!C14</f>
        <v>0</v>
      </c>
    </row>
    <row r="8" spans="1:7">
      <c r="A8" s="386" t="str">
        <f t="shared" si="0"/>
        <v>Договорен фонд "ЕФ - Принсипал"</v>
      </c>
      <c r="B8" s="387" t="str">
        <f t="shared" si="1"/>
        <v>05-1204</v>
      </c>
      <c r="C8" s="388">
        <f t="shared" si="2"/>
        <v>44012</v>
      </c>
      <c r="D8" s="394" t="s">
        <v>168</v>
      </c>
      <c r="E8" s="395" t="s">
        <v>128</v>
      </c>
      <c r="F8" s="387" t="s">
        <v>792</v>
      </c>
      <c r="G8" s="391">
        <f>'1-SB'!C15</f>
        <v>0</v>
      </c>
    </row>
    <row r="9" spans="1:7">
      <c r="A9" s="386" t="str">
        <f t="shared" si="0"/>
        <v>Договорен фонд "ЕФ - Принсипал"</v>
      </c>
      <c r="B9" s="387" t="str">
        <f t="shared" si="1"/>
        <v>05-1204</v>
      </c>
      <c r="C9" s="388">
        <f t="shared" si="2"/>
        <v>44012</v>
      </c>
      <c r="D9" s="392" t="s">
        <v>169</v>
      </c>
      <c r="E9" s="398" t="s">
        <v>11</v>
      </c>
      <c r="F9" s="387" t="s">
        <v>792</v>
      </c>
      <c r="G9" s="391">
        <f>'1-SB'!C16</f>
        <v>0</v>
      </c>
    </row>
    <row r="10" spans="1:7">
      <c r="A10" s="386" t="str">
        <f t="shared" si="0"/>
        <v>Договорен фонд "ЕФ - Принсипал"</v>
      </c>
      <c r="B10" s="387" t="str">
        <f t="shared" si="1"/>
        <v>05-1204</v>
      </c>
      <c r="C10" s="388">
        <f t="shared" si="2"/>
        <v>44012</v>
      </c>
      <c r="D10" s="392" t="s">
        <v>170</v>
      </c>
      <c r="E10" s="393" t="s">
        <v>926</v>
      </c>
      <c r="F10" s="387" t="s">
        <v>792</v>
      </c>
      <c r="G10" s="391">
        <f>'1-SB'!C17</f>
        <v>0</v>
      </c>
    </row>
    <row r="11" spans="1:7">
      <c r="A11" s="386" t="str">
        <f t="shared" si="0"/>
        <v>Договорен фонд "ЕФ - Принсипал"</v>
      </c>
      <c r="B11" s="387" t="str">
        <f t="shared" si="1"/>
        <v>05-1204</v>
      </c>
      <c r="C11" s="388">
        <f t="shared" si="2"/>
        <v>44012</v>
      </c>
      <c r="D11" s="392" t="s">
        <v>171</v>
      </c>
      <c r="E11" s="398" t="s">
        <v>30</v>
      </c>
      <c r="F11" s="387" t="s">
        <v>792</v>
      </c>
      <c r="G11" s="391">
        <f>'1-SB'!C18</f>
        <v>0</v>
      </c>
    </row>
    <row r="12" spans="1:7">
      <c r="A12" s="386" t="str">
        <f t="shared" si="0"/>
        <v>Договорен фонд "ЕФ - Принсипал"</v>
      </c>
      <c r="B12" s="387" t="str">
        <f t="shared" si="1"/>
        <v>05-1204</v>
      </c>
      <c r="C12" s="388">
        <f t="shared" si="2"/>
        <v>44012</v>
      </c>
      <c r="D12" s="399"/>
      <c r="E12" s="400" t="s">
        <v>32</v>
      </c>
      <c r="F12" s="387" t="s">
        <v>792</v>
      </c>
      <c r="G12" s="391">
        <f>'1-SB'!C19</f>
        <v>0</v>
      </c>
    </row>
    <row r="13" spans="1:7">
      <c r="A13" s="386" t="str">
        <f t="shared" si="0"/>
        <v>Договорен фонд "ЕФ - Принсипал"</v>
      </c>
      <c r="B13" s="387" t="str">
        <f t="shared" si="1"/>
        <v>05-1204</v>
      </c>
      <c r="C13" s="388">
        <f t="shared" si="2"/>
        <v>44012</v>
      </c>
      <c r="D13" s="399"/>
      <c r="E13" s="400" t="s">
        <v>927</v>
      </c>
      <c r="F13" s="387" t="s">
        <v>792</v>
      </c>
      <c r="G13" s="391">
        <f>'1-SB'!C20</f>
        <v>0</v>
      </c>
    </row>
    <row r="14" spans="1:7">
      <c r="A14" s="386" t="str">
        <f t="shared" si="0"/>
        <v>Договорен фонд "ЕФ - Принсипал"</v>
      </c>
      <c r="B14" s="387" t="str">
        <f t="shared" si="1"/>
        <v>05-1204</v>
      </c>
      <c r="C14" s="388">
        <f t="shared" si="2"/>
        <v>44012</v>
      </c>
      <c r="D14" s="401" t="s">
        <v>172</v>
      </c>
      <c r="E14" s="402" t="s">
        <v>8</v>
      </c>
      <c r="F14" s="387" t="s">
        <v>792</v>
      </c>
      <c r="G14" s="391">
        <f>'1-SB'!C21</f>
        <v>0</v>
      </c>
    </row>
    <row r="15" spans="1:7">
      <c r="A15" s="386" t="str">
        <f t="shared" si="0"/>
        <v>Договорен фонд "ЕФ - Принсипал"</v>
      </c>
      <c r="B15" s="387" t="str">
        <f t="shared" si="1"/>
        <v>05-1204</v>
      </c>
      <c r="C15" s="388">
        <f t="shared" si="2"/>
        <v>44012</v>
      </c>
      <c r="D15" s="401" t="s">
        <v>173</v>
      </c>
      <c r="E15" s="402" t="s">
        <v>9</v>
      </c>
      <c r="F15" s="387" t="s">
        <v>792</v>
      </c>
      <c r="G15" s="391">
        <f>'1-SB'!C22</f>
        <v>1174593.71</v>
      </c>
    </row>
    <row r="16" spans="1:7">
      <c r="A16" s="386" t="str">
        <f t="shared" si="0"/>
        <v>Договорен фонд "ЕФ - Принсипал"</v>
      </c>
      <c r="B16" s="387" t="str">
        <f t="shared" si="1"/>
        <v>05-1204</v>
      </c>
      <c r="C16" s="388">
        <f t="shared" si="2"/>
        <v>44012</v>
      </c>
      <c r="D16" s="401" t="s">
        <v>174</v>
      </c>
      <c r="E16" s="402" t="s">
        <v>160</v>
      </c>
      <c r="F16" s="387" t="s">
        <v>792</v>
      </c>
      <c r="G16" s="391">
        <f>'1-SB'!C23</f>
        <v>700700</v>
      </c>
    </row>
    <row r="17" spans="1:7">
      <c r="A17" s="386" t="str">
        <f t="shared" si="0"/>
        <v>Договорен фонд "ЕФ - Принсипал"</v>
      </c>
      <c r="B17" s="387" t="str">
        <f t="shared" si="1"/>
        <v>05-1204</v>
      </c>
      <c r="C17" s="388">
        <f t="shared" si="2"/>
        <v>44012</v>
      </c>
      <c r="D17" s="401" t="s">
        <v>175</v>
      </c>
      <c r="E17" s="402" t="s">
        <v>127</v>
      </c>
      <c r="F17" s="387" t="s">
        <v>792</v>
      </c>
      <c r="G17" s="391">
        <f>'1-SB'!C24</f>
        <v>0</v>
      </c>
    </row>
    <row r="18" spans="1:7">
      <c r="A18" s="386" t="str">
        <f t="shared" si="0"/>
        <v>Договорен фонд "ЕФ - Принсипал"</v>
      </c>
      <c r="B18" s="387" t="str">
        <f t="shared" si="1"/>
        <v>05-1204</v>
      </c>
      <c r="C18" s="388">
        <f t="shared" si="2"/>
        <v>44012</v>
      </c>
      <c r="D18" s="399" t="s">
        <v>176</v>
      </c>
      <c r="E18" s="403" t="s">
        <v>11</v>
      </c>
      <c r="F18" s="387" t="s">
        <v>792</v>
      </c>
      <c r="G18" s="391">
        <f>'1-SB'!C25</f>
        <v>1875293.71</v>
      </c>
    </row>
    <row r="19" spans="1:7">
      <c r="A19" s="386" t="str">
        <f t="shared" si="0"/>
        <v>Договорен фонд "ЕФ - Принсипал"</v>
      </c>
      <c r="B19" s="387" t="str">
        <f t="shared" si="1"/>
        <v>05-1204</v>
      </c>
      <c r="C19" s="388">
        <f t="shared" si="2"/>
        <v>44012</v>
      </c>
      <c r="D19" s="399"/>
      <c r="E19" s="400" t="s">
        <v>931</v>
      </c>
      <c r="F19" s="387" t="s">
        <v>792</v>
      </c>
      <c r="G19" s="391">
        <f>'1-SB'!C26</f>
        <v>0</v>
      </c>
    </row>
    <row r="20" spans="1:7">
      <c r="A20" s="386" t="str">
        <f t="shared" si="0"/>
        <v>Договорен фонд "ЕФ - Принсипал"</v>
      </c>
      <c r="B20" s="387" t="str">
        <f t="shared" si="1"/>
        <v>05-1204</v>
      </c>
      <c r="C20" s="388">
        <f t="shared" si="2"/>
        <v>44012</v>
      </c>
      <c r="D20" s="401" t="s">
        <v>177</v>
      </c>
      <c r="E20" s="402" t="s">
        <v>137</v>
      </c>
      <c r="F20" s="387" t="s">
        <v>792</v>
      </c>
      <c r="G20" s="391">
        <f>'1-SB'!C27</f>
        <v>19066660.609999999</v>
      </c>
    </row>
    <row r="21" spans="1:7">
      <c r="A21" s="386" t="str">
        <f t="shared" si="0"/>
        <v>Договорен фонд "ЕФ - Принсипал"</v>
      </c>
      <c r="B21" s="387" t="str">
        <f t="shared" si="1"/>
        <v>05-1204</v>
      </c>
      <c r="C21" s="388">
        <f t="shared" si="2"/>
        <v>44012</v>
      </c>
      <c r="D21" s="401" t="s">
        <v>178</v>
      </c>
      <c r="E21" s="404" t="s">
        <v>92</v>
      </c>
      <c r="F21" s="387" t="s">
        <v>792</v>
      </c>
      <c r="G21" s="391">
        <f>'1-SB'!C28</f>
        <v>15865942.560000001</v>
      </c>
    </row>
    <row r="22" spans="1:7">
      <c r="A22" s="386" t="str">
        <f t="shared" si="0"/>
        <v>Договорен фонд "ЕФ - Принсипал"</v>
      </c>
      <c r="B22" s="387" t="str">
        <f t="shared" si="1"/>
        <v>05-1204</v>
      </c>
      <c r="C22" s="388">
        <f t="shared" si="2"/>
        <v>44012</v>
      </c>
      <c r="D22" s="401" t="s">
        <v>179</v>
      </c>
      <c r="E22" s="404" t="s">
        <v>109</v>
      </c>
      <c r="F22" s="387" t="s">
        <v>792</v>
      </c>
      <c r="G22" s="391">
        <f>'1-SB'!C29</f>
        <v>0</v>
      </c>
    </row>
    <row r="23" spans="1:7">
      <c r="A23" s="386" t="str">
        <f t="shared" si="0"/>
        <v>Договорен фонд "ЕФ - Принсипал"</v>
      </c>
      <c r="B23" s="387" t="str">
        <f t="shared" si="1"/>
        <v>05-1204</v>
      </c>
      <c r="C23" s="388">
        <f t="shared" si="2"/>
        <v>44012</v>
      </c>
      <c r="D23" s="401" t="s">
        <v>180</v>
      </c>
      <c r="E23" s="404" t="s">
        <v>100</v>
      </c>
      <c r="F23" s="387" t="s">
        <v>792</v>
      </c>
      <c r="G23" s="391">
        <f>'1-SB'!C30</f>
        <v>2293626.96</v>
      </c>
    </row>
    <row r="24" spans="1:7">
      <c r="A24" s="386" t="str">
        <f t="shared" si="0"/>
        <v>Договорен фонд "ЕФ - Принсипал"</v>
      </c>
      <c r="B24" s="387" t="str">
        <f t="shared" si="1"/>
        <v>05-1204</v>
      </c>
      <c r="C24" s="388">
        <f t="shared" si="2"/>
        <v>44012</v>
      </c>
      <c r="D24" s="401" t="s">
        <v>181</v>
      </c>
      <c r="E24" s="404" t="s">
        <v>10</v>
      </c>
      <c r="F24" s="387" t="s">
        <v>792</v>
      </c>
      <c r="G24" s="391">
        <f>'1-SB'!C31</f>
        <v>907091.09</v>
      </c>
    </row>
    <row r="25" spans="1:7">
      <c r="A25" s="386" t="str">
        <f t="shared" si="0"/>
        <v>Договорен фонд "ЕФ - Принсипал"</v>
      </c>
      <c r="B25" s="387" t="str">
        <f t="shared" si="1"/>
        <v>05-1204</v>
      </c>
      <c r="C25" s="388">
        <f t="shared" si="2"/>
        <v>44012</v>
      </c>
      <c r="D25" s="401" t="s">
        <v>182</v>
      </c>
      <c r="E25" s="402" t="s">
        <v>129</v>
      </c>
      <c r="F25" s="387" t="s">
        <v>792</v>
      </c>
      <c r="G25" s="391">
        <f>'1-SB'!C32</f>
        <v>0</v>
      </c>
    </row>
    <row r="26" spans="1:7">
      <c r="A26" s="386" t="str">
        <f t="shared" si="0"/>
        <v>Договорен фонд "ЕФ - Принсипал"</v>
      </c>
      <c r="B26" s="387" t="str">
        <f t="shared" si="1"/>
        <v>05-1204</v>
      </c>
      <c r="C26" s="388">
        <f t="shared" si="2"/>
        <v>44012</v>
      </c>
      <c r="D26" s="401" t="s">
        <v>183</v>
      </c>
      <c r="E26" s="402" t="s">
        <v>130</v>
      </c>
      <c r="F26" s="387" t="s">
        <v>792</v>
      </c>
      <c r="G26" s="391">
        <f>'1-SB'!C33</f>
        <v>2189794.7200000002</v>
      </c>
    </row>
    <row r="27" spans="1:7">
      <c r="A27" s="386" t="str">
        <f t="shared" si="0"/>
        <v>Договорен фонд "ЕФ - Принсипал"</v>
      </c>
      <c r="B27" s="387" t="str">
        <f t="shared" si="1"/>
        <v>05-1204</v>
      </c>
      <c r="C27" s="388">
        <f t="shared" si="2"/>
        <v>44012</v>
      </c>
      <c r="D27" s="401" t="s">
        <v>184</v>
      </c>
      <c r="E27" s="402" t="s">
        <v>131</v>
      </c>
      <c r="F27" s="387" t="s">
        <v>792</v>
      </c>
      <c r="G27" s="391">
        <f>'1-SB'!C34</f>
        <v>0</v>
      </c>
    </row>
    <row r="28" spans="1:7">
      <c r="A28" s="386" t="str">
        <f t="shared" si="0"/>
        <v>Договорен фонд "ЕФ - Принсипал"</v>
      </c>
      <c r="B28" s="387" t="str">
        <f t="shared" si="1"/>
        <v>05-1204</v>
      </c>
      <c r="C28" s="388">
        <f t="shared" si="2"/>
        <v>44012</v>
      </c>
      <c r="D28" s="401" t="s">
        <v>185</v>
      </c>
      <c r="E28" s="402" t="s">
        <v>132</v>
      </c>
      <c r="F28" s="387" t="s">
        <v>792</v>
      </c>
      <c r="G28" s="391">
        <f>'1-SB'!C35</f>
        <v>0</v>
      </c>
    </row>
    <row r="29" spans="1:7">
      <c r="A29" s="386" t="str">
        <f t="shared" si="0"/>
        <v>Договорен фонд "ЕФ - Принсипал"</v>
      </c>
      <c r="B29" s="387" t="str">
        <f t="shared" si="1"/>
        <v>05-1204</v>
      </c>
      <c r="C29" s="388">
        <f t="shared" si="2"/>
        <v>44012</v>
      </c>
      <c r="D29" s="401" t="s">
        <v>186</v>
      </c>
      <c r="E29" s="402" t="s">
        <v>1463</v>
      </c>
      <c r="F29" s="387" t="s">
        <v>792</v>
      </c>
      <c r="G29" s="391">
        <f>'1-SB'!C36</f>
        <v>0</v>
      </c>
    </row>
    <row r="30" spans="1:7">
      <c r="A30" s="386" t="str">
        <f t="shared" si="0"/>
        <v>Договорен фонд "ЕФ - Принсипал"</v>
      </c>
      <c r="B30" s="387" t="str">
        <f t="shared" si="1"/>
        <v>05-1204</v>
      </c>
      <c r="C30" s="388">
        <f t="shared" si="2"/>
        <v>44012</v>
      </c>
      <c r="D30" s="401" t="s">
        <v>187</v>
      </c>
      <c r="E30" s="403" t="s">
        <v>12</v>
      </c>
      <c r="F30" s="387" t="s">
        <v>792</v>
      </c>
      <c r="G30" s="391">
        <f>'1-SB'!C37</f>
        <v>21256455.329999998</v>
      </c>
    </row>
    <row r="31" spans="1:7">
      <c r="A31" s="386" t="str">
        <f t="shared" si="0"/>
        <v>Договорен фонд "ЕФ - Принсипал"</v>
      </c>
      <c r="B31" s="387" t="str">
        <f t="shared" si="1"/>
        <v>05-1204</v>
      </c>
      <c r="C31" s="388">
        <f t="shared" si="2"/>
        <v>44012</v>
      </c>
      <c r="D31" s="399"/>
      <c r="E31" s="400" t="s">
        <v>932</v>
      </c>
      <c r="F31" s="387" t="s">
        <v>792</v>
      </c>
      <c r="G31" s="391">
        <f>'1-SB'!C38</f>
        <v>0</v>
      </c>
    </row>
    <row r="32" spans="1:7">
      <c r="A32" s="386" t="str">
        <f t="shared" si="0"/>
        <v>Договорен фонд "ЕФ - Принсипал"</v>
      </c>
      <c r="B32" s="387" t="str">
        <f t="shared" si="1"/>
        <v>05-1204</v>
      </c>
      <c r="C32" s="388">
        <f t="shared" si="2"/>
        <v>44012</v>
      </c>
      <c r="D32" s="394" t="s">
        <v>188</v>
      </c>
      <c r="E32" s="395" t="s">
        <v>134</v>
      </c>
      <c r="F32" s="387" t="s">
        <v>792</v>
      </c>
      <c r="G32" s="391">
        <f>'1-SB'!C39</f>
        <v>10772.22</v>
      </c>
    </row>
    <row r="33" spans="1:7">
      <c r="A33" s="386" t="str">
        <f t="shared" si="0"/>
        <v>Договорен фонд "ЕФ - Принсипал"</v>
      </c>
      <c r="B33" s="387" t="str">
        <f t="shared" si="1"/>
        <v>05-1204</v>
      </c>
      <c r="C33" s="388">
        <f t="shared" si="2"/>
        <v>44012</v>
      </c>
      <c r="D33" s="394" t="s">
        <v>189</v>
      </c>
      <c r="E33" s="395" t="s">
        <v>93</v>
      </c>
      <c r="F33" s="387" t="s">
        <v>792</v>
      </c>
      <c r="G33" s="391">
        <f>'1-SB'!C40</f>
        <v>0</v>
      </c>
    </row>
    <row r="34" spans="1:7">
      <c r="A34" s="386" t="str">
        <f t="shared" si="0"/>
        <v>Договорен фонд "ЕФ - Принсипал"</v>
      </c>
      <c r="B34" s="387" t="str">
        <f t="shared" si="1"/>
        <v>05-1204</v>
      </c>
      <c r="C34" s="388">
        <f t="shared" si="2"/>
        <v>44012</v>
      </c>
      <c r="D34" s="394" t="s">
        <v>190</v>
      </c>
      <c r="E34" s="395" t="s">
        <v>135</v>
      </c>
      <c r="F34" s="387" t="s">
        <v>792</v>
      </c>
      <c r="G34" s="391">
        <f>'1-SB'!C41</f>
        <v>0</v>
      </c>
    </row>
    <row r="35" spans="1:7">
      <c r="A35" s="386" t="str">
        <f t="shared" ref="A35:A58" si="3">dfName</f>
        <v>Договорен фонд "ЕФ - Принсипал"</v>
      </c>
      <c r="B35" s="387" t="str">
        <f t="shared" ref="B35:B58" si="4">dfRG</f>
        <v>05-1204</v>
      </c>
      <c r="C35" s="388">
        <f t="shared" ref="C35:C58" si="5">EndDate</f>
        <v>44012</v>
      </c>
      <c r="D35" s="394" t="s">
        <v>191</v>
      </c>
      <c r="E35" s="395" t="s">
        <v>101</v>
      </c>
      <c r="F35" s="387" t="s">
        <v>792</v>
      </c>
      <c r="G35" s="391">
        <f>'1-SB'!C42</f>
        <v>46939.92</v>
      </c>
    </row>
    <row r="36" spans="1:7">
      <c r="A36" s="386" t="str">
        <f t="shared" si="3"/>
        <v>Договорен фонд "ЕФ - Принсипал"</v>
      </c>
      <c r="B36" s="387" t="str">
        <f t="shared" si="4"/>
        <v>05-1204</v>
      </c>
      <c r="C36" s="388">
        <f t="shared" si="5"/>
        <v>44012</v>
      </c>
      <c r="D36" s="392" t="s">
        <v>192</v>
      </c>
      <c r="E36" s="398" t="s">
        <v>13</v>
      </c>
      <c r="F36" s="387" t="s">
        <v>792</v>
      </c>
      <c r="G36" s="391">
        <f>'1-SB'!C43</f>
        <v>57712.14</v>
      </c>
    </row>
    <row r="37" spans="1:7">
      <c r="A37" s="386" t="str">
        <f t="shared" si="3"/>
        <v>Договорен фонд "ЕФ - Принсипал"</v>
      </c>
      <c r="B37" s="387" t="str">
        <f t="shared" si="4"/>
        <v>05-1204</v>
      </c>
      <c r="C37" s="388">
        <f t="shared" si="5"/>
        <v>44012</v>
      </c>
      <c r="D37" s="392" t="s">
        <v>193</v>
      </c>
      <c r="E37" s="393" t="s">
        <v>933</v>
      </c>
      <c r="F37" s="387" t="s">
        <v>792</v>
      </c>
      <c r="G37" s="391">
        <f>'1-SB'!C44</f>
        <v>0</v>
      </c>
    </row>
    <row r="38" spans="1:7">
      <c r="A38" s="386" t="str">
        <f t="shared" si="3"/>
        <v>Договорен фонд "ЕФ - Принсипал"</v>
      </c>
      <c r="B38" s="387" t="str">
        <f t="shared" si="4"/>
        <v>05-1204</v>
      </c>
      <c r="C38" s="388">
        <f t="shared" si="5"/>
        <v>44012</v>
      </c>
      <c r="D38" s="392" t="s">
        <v>194</v>
      </c>
      <c r="E38" s="398" t="s">
        <v>34</v>
      </c>
      <c r="F38" s="387" t="s">
        <v>792</v>
      </c>
      <c r="G38" s="391">
        <f>'1-SB'!C45</f>
        <v>23189461.18</v>
      </c>
    </row>
    <row r="39" spans="1:7">
      <c r="A39" s="386" t="str">
        <f t="shared" si="3"/>
        <v>Договорен фонд "ЕФ - Принсипал"</v>
      </c>
      <c r="B39" s="387" t="str">
        <f t="shared" si="4"/>
        <v>05-1204</v>
      </c>
      <c r="C39" s="388">
        <f t="shared" si="5"/>
        <v>44012</v>
      </c>
      <c r="D39" s="392" t="s">
        <v>195</v>
      </c>
      <c r="E39" s="392" t="s">
        <v>36</v>
      </c>
      <c r="F39" s="387" t="s">
        <v>792</v>
      </c>
      <c r="G39" s="391">
        <f>'1-SB'!C47</f>
        <v>23189461.18</v>
      </c>
    </row>
    <row r="40" spans="1:7">
      <c r="A40" s="405" t="str">
        <f t="shared" si="3"/>
        <v>Договорен фонд "ЕФ - Принсипал"</v>
      </c>
      <c r="B40" s="406" t="str">
        <f t="shared" si="4"/>
        <v>05-1204</v>
      </c>
      <c r="C40" s="407">
        <f t="shared" si="5"/>
        <v>44012</v>
      </c>
      <c r="D40" s="408"/>
      <c r="E40" s="409" t="s">
        <v>24</v>
      </c>
      <c r="F40" s="406" t="s">
        <v>793</v>
      </c>
      <c r="G40" s="410">
        <f>'1-SB'!G10</f>
        <v>0</v>
      </c>
    </row>
    <row r="41" spans="1:7">
      <c r="A41" s="405" t="str">
        <f t="shared" si="3"/>
        <v>Договорен фонд "ЕФ - Принсипал"</v>
      </c>
      <c r="B41" s="406" t="str">
        <f t="shared" si="4"/>
        <v>05-1204</v>
      </c>
      <c r="C41" s="407">
        <f t="shared" si="5"/>
        <v>44012</v>
      </c>
      <c r="D41" s="411" t="s">
        <v>196</v>
      </c>
      <c r="E41" s="412" t="s">
        <v>930</v>
      </c>
      <c r="F41" s="406" t="s">
        <v>793</v>
      </c>
      <c r="G41" s="410">
        <f>'1-SB'!G11</f>
        <v>22821319.800000001</v>
      </c>
    </row>
    <row r="42" spans="1:7">
      <c r="A42" s="405" t="str">
        <f t="shared" si="3"/>
        <v>Договорен фонд "ЕФ - Принсипал"</v>
      </c>
      <c r="B42" s="406" t="str">
        <f t="shared" si="4"/>
        <v>05-1204</v>
      </c>
      <c r="C42" s="407">
        <f t="shared" si="5"/>
        <v>44012</v>
      </c>
      <c r="D42" s="413"/>
      <c r="E42" s="412" t="s">
        <v>929</v>
      </c>
      <c r="F42" s="406" t="s">
        <v>793</v>
      </c>
      <c r="G42" s="410">
        <f>'1-SB'!G12</f>
        <v>0</v>
      </c>
    </row>
    <row r="43" spans="1:7" ht="31.5">
      <c r="A43" s="405" t="str">
        <f t="shared" si="3"/>
        <v>Договорен фонд "ЕФ - Принсипал"</v>
      </c>
      <c r="B43" s="406" t="str">
        <f t="shared" si="4"/>
        <v>05-1204</v>
      </c>
      <c r="C43" s="407">
        <f t="shared" si="5"/>
        <v>44012</v>
      </c>
      <c r="D43" s="414" t="s">
        <v>197</v>
      </c>
      <c r="E43" s="415" t="s">
        <v>136</v>
      </c>
      <c r="F43" s="406" t="s">
        <v>793</v>
      </c>
      <c r="G43" s="410">
        <f>'1-SB'!G13</f>
        <v>1149788.78</v>
      </c>
    </row>
    <row r="44" spans="1:7">
      <c r="A44" s="405" t="str">
        <f t="shared" si="3"/>
        <v>Договорен фонд "ЕФ - Принсипал"</v>
      </c>
      <c r="B44" s="406" t="str">
        <f t="shared" si="4"/>
        <v>05-1204</v>
      </c>
      <c r="C44" s="407">
        <f t="shared" si="5"/>
        <v>44012</v>
      </c>
      <c r="D44" s="413" t="s">
        <v>198</v>
      </c>
      <c r="E44" s="415" t="s">
        <v>25</v>
      </c>
      <c r="F44" s="406" t="s">
        <v>793</v>
      </c>
      <c r="G44" s="410">
        <f>'1-SB'!G14</f>
        <v>0</v>
      </c>
    </row>
    <row r="45" spans="1:7">
      <c r="A45" s="405" t="str">
        <f t="shared" si="3"/>
        <v>Договорен фонд "ЕФ - Принсипал"</v>
      </c>
      <c r="B45" s="406" t="str">
        <f t="shared" si="4"/>
        <v>05-1204</v>
      </c>
      <c r="C45" s="407">
        <f t="shared" si="5"/>
        <v>44012</v>
      </c>
      <c r="D45" s="413" t="s">
        <v>199</v>
      </c>
      <c r="E45" s="415" t="s">
        <v>112</v>
      </c>
      <c r="F45" s="406" t="s">
        <v>793</v>
      </c>
      <c r="G45" s="410">
        <f>'1-SB'!G15</f>
        <v>0</v>
      </c>
    </row>
    <row r="46" spans="1:7">
      <c r="A46" s="405" t="str">
        <f t="shared" si="3"/>
        <v>Договорен фонд "ЕФ - Принсипал"</v>
      </c>
      <c r="B46" s="406" t="str">
        <f t="shared" si="4"/>
        <v>05-1204</v>
      </c>
      <c r="C46" s="407">
        <f t="shared" si="5"/>
        <v>44012</v>
      </c>
      <c r="D46" s="411" t="s">
        <v>200</v>
      </c>
      <c r="E46" s="416" t="s">
        <v>23</v>
      </c>
      <c r="F46" s="406" t="s">
        <v>793</v>
      </c>
      <c r="G46" s="410">
        <f>'1-SB'!G16</f>
        <v>1149788.78</v>
      </c>
    </row>
    <row r="47" spans="1:7">
      <c r="A47" s="405" t="str">
        <f t="shared" si="3"/>
        <v>Договорен фонд "ЕФ - Принсипал"</v>
      </c>
      <c r="B47" s="406" t="str">
        <f t="shared" si="4"/>
        <v>05-1204</v>
      </c>
      <c r="C47" s="407">
        <f t="shared" si="5"/>
        <v>44012</v>
      </c>
      <c r="D47" s="411"/>
      <c r="E47" s="412" t="s">
        <v>928</v>
      </c>
      <c r="F47" s="406" t="s">
        <v>793</v>
      </c>
      <c r="G47" s="410">
        <f>'1-SB'!G17</f>
        <v>0</v>
      </c>
    </row>
    <row r="48" spans="1:7">
      <c r="A48" s="405" t="str">
        <f t="shared" si="3"/>
        <v>Договорен фонд "ЕФ - Принсипал"</v>
      </c>
      <c r="B48" s="406" t="str">
        <f t="shared" si="4"/>
        <v>05-1204</v>
      </c>
      <c r="C48" s="407">
        <f t="shared" si="5"/>
        <v>44012</v>
      </c>
      <c r="D48" s="413" t="s">
        <v>201</v>
      </c>
      <c r="E48" s="415" t="s">
        <v>26</v>
      </c>
      <c r="F48" s="406" t="s">
        <v>793</v>
      </c>
      <c r="G48" s="410">
        <f>'1-SB'!G18</f>
        <v>-423649.42999999993</v>
      </c>
    </row>
    <row r="49" spans="1:7">
      <c r="A49" s="405" t="str">
        <f t="shared" si="3"/>
        <v>Договорен фонд "ЕФ - Принсипал"</v>
      </c>
      <c r="B49" s="406" t="str">
        <f t="shared" si="4"/>
        <v>05-1204</v>
      </c>
      <c r="C49" s="407">
        <f t="shared" si="5"/>
        <v>44012</v>
      </c>
      <c r="D49" s="413" t="s">
        <v>202</v>
      </c>
      <c r="E49" s="417" t="s">
        <v>27</v>
      </c>
      <c r="F49" s="406" t="s">
        <v>793</v>
      </c>
      <c r="G49" s="410">
        <f>'1-SB'!G19</f>
        <v>699828.77</v>
      </c>
    </row>
    <row r="50" spans="1:7">
      <c r="A50" s="405" t="str">
        <f t="shared" si="3"/>
        <v>Договорен фонд "ЕФ - Принсипал"</v>
      </c>
      <c r="B50" s="406" t="str">
        <f t="shared" si="4"/>
        <v>05-1204</v>
      </c>
      <c r="C50" s="407">
        <f t="shared" si="5"/>
        <v>44012</v>
      </c>
      <c r="D50" s="413" t="s">
        <v>203</v>
      </c>
      <c r="E50" s="417" t="s">
        <v>28</v>
      </c>
      <c r="F50" s="406" t="s">
        <v>793</v>
      </c>
      <c r="G50" s="410">
        <f>'1-SB'!G20</f>
        <v>-1123478.2</v>
      </c>
    </row>
    <row r="51" spans="1:7">
      <c r="A51" s="405" t="str">
        <f t="shared" si="3"/>
        <v>Договорен фонд "ЕФ - Принсипал"</v>
      </c>
      <c r="B51" s="406" t="str">
        <f t="shared" si="4"/>
        <v>05-1204</v>
      </c>
      <c r="C51" s="407">
        <f t="shared" si="5"/>
        <v>44012</v>
      </c>
      <c r="D51" s="418" t="s">
        <v>204</v>
      </c>
      <c r="E51" s="419" t="s">
        <v>989</v>
      </c>
      <c r="F51" s="406" t="s">
        <v>793</v>
      </c>
      <c r="G51" s="410">
        <f>'1-SB'!G21</f>
        <v>0</v>
      </c>
    </row>
    <row r="52" spans="1:7">
      <c r="A52" s="405" t="str">
        <f t="shared" si="3"/>
        <v>Договорен фонд "ЕФ - Принсипал"</v>
      </c>
      <c r="B52" s="406" t="str">
        <f t="shared" si="4"/>
        <v>05-1204</v>
      </c>
      <c r="C52" s="407">
        <f t="shared" si="5"/>
        <v>44012</v>
      </c>
      <c r="D52" s="418" t="s">
        <v>991</v>
      </c>
      <c r="E52" s="419" t="s">
        <v>990</v>
      </c>
      <c r="F52" s="406" t="s">
        <v>793</v>
      </c>
      <c r="G52" s="410">
        <f>'1-SB'!G22</f>
        <v>-404949.16</v>
      </c>
    </row>
    <row r="53" spans="1:7">
      <c r="A53" s="405" t="str">
        <f t="shared" si="3"/>
        <v>Договорен фонд "ЕФ - Принсипал"</v>
      </c>
      <c r="B53" s="406" t="str">
        <f t="shared" si="4"/>
        <v>05-1204</v>
      </c>
      <c r="C53" s="407">
        <f t="shared" si="5"/>
        <v>44012</v>
      </c>
      <c r="D53" s="411" t="s">
        <v>205</v>
      </c>
      <c r="E53" s="416" t="s">
        <v>29</v>
      </c>
      <c r="F53" s="406" t="s">
        <v>793</v>
      </c>
      <c r="G53" s="410">
        <f>'1-SB'!G23</f>
        <v>-828598.58999999985</v>
      </c>
    </row>
    <row r="54" spans="1:7">
      <c r="A54" s="405" t="str">
        <f t="shared" si="3"/>
        <v>Договорен фонд "ЕФ - Принсипал"</v>
      </c>
      <c r="B54" s="406" t="str">
        <f t="shared" si="4"/>
        <v>05-1204</v>
      </c>
      <c r="C54" s="407">
        <f t="shared" si="5"/>
        <v>44012</v>
      </c>
      <c r="D54" s="408" t="s">
        <v>206</v>
      </c>
      <c r="E54" s="420" t="s">
        <v>31</v>
      </c>
      <c r="F54" s="406" t="s">
        <v>793</v>
      </c>
      <c r="G54" s="410">
        <f>'1-SB'!G24</f>
        <v>23142509.990000002</v>
      </c>
    </row>
    <row r="55" spans="1:7">
      <c r="A55" s="405" t="str">
        <f t="shared" si="3"/>
        <v>Договорен фонд "ЕФ - Принсипал"</v>
      </c>
      <c r="B55" s="406" t="str">
        <f t="shared" si="4"/>
        <v>05-1204</v>
      </c>
      <c r="C55" s="407">
        <f t="shared" si="5"/>
        <v>44012</v>
      </c>
      <c r="D55" s="408"/>
      <c r="E55" s="409" t="s">
        <v>33</v>
      </c>
      <c r="F55" s="406" t="s">
        <v>793</v>
      </c>
      <c r="G55" s="410">
        <f>'1-SB'!G26</f>
        <v>0</v>
      </c>
    </row>
    <row r="56" spans="1:7">
      <c r="A56" s="405" t="str">
        <f t="shared" si="3"/>
        <v>Договорен фонд "ЕФ - Принсипал"</v>
      </c>
      <c r="B56" s="406" t="str">
        <f t="shared" si="4"/>
        <v>05-1204</v>
      </c>
      <c r="C56" s="407">
        <f t="shared" si="5"/>
        <v>44012</v>
      </c>
      <c r="D56" s="413" t="s">
        <v>207</v>
      </c>
      <c r="E56" s="421" t="s">
        <v>138</v>
      </c>
      <c r="F56" s="406" t="s">
        <v>793</v>
      </c>
      <c r="G56" s="410">
        <f>'1-SB'!G27</f>
        <v>0</v>
      </c>
    </row>
    <row r="57" spans="1:7">
      <c r="A57" s="405" t="str">
        <f t="shared" si="3"/>
        <v>Договорен фонд "ЕФ - Принсипал"</v>
      </c>
      <c r="B57" s="406" t="str">
        <f t="shared" si="4"/>
        <v>05-1204</v>
      </c>
      <c r="C57" s="407">
        <f t="shared" si="5"/>
        <v>44012</v>
      </c>
      <c r="D57" s="413" t="s">
        <v>208</v>
      </c>
      <c r="E57" s="415" t="s">
        <v>125</v>
      </c>
      <c r="F57" s="406" t="s">
        <v>793</v>
      </c>
      <c r="G57" s="410">
        <f>'1-SB'!G28</f>
        <v>46951.19</v>
      </c>
    </row>
    <row r="58" spans="1:7">
      <c r="A58" s="405" t="str">
        <f t="shared" si="3"/>
        <v>Договорен фонд "ЕФ - Принсипал"</v>
      </c>
      <c r="B58" s="406" t="str">
        <f t="shared" si="4"/>
        <v>05-1204</v>
      </c>
      <c r="C58" s="407">
        <f t="shared" si="5"/>
        <v>44012</v>
      </c>
      <c r="D58" s="413" t="s">
        <v>209</v>
      </c>
      <c r="E58" s="417" t="s">
        <v>161</v>
      </c>
      <c r="F58" s="406" t="s">
        <v>793</v>
      </c>
      <c r="G58" s="410">
        <f>'1-SB'!G29</f>
        <v>1582.12</v>
      </c>
    </row>
    <row r="59" spans="1:7">
      <c r="A59" s="405"/>
      <c r="B59" s="406"/>
      <c r="C59" s="407"/>
      <c r="D59" s="413" t="s">
        <v>210</v>
      </c>
      <c r="E59" s="417" t="s">
        <v>94</v>
      </c>
      <c r="F59" s="406" t="s">
        <v>793</v>
      </c>
      <c r="G59" s="410">
        <f>'1-SB'!G30</f>
        <v>45369.07</v>
      </c>
    </row>
    <row r="60" spans="1:7">
      <c r="A60" s="405" t="str">
        <f t="shared" ref="A60:A81" si="6">dfName</f>
        <v>Договорен фонд "ЕФ - Принсипал"</v>
      </c>
      <c r="B60" s="406" t="str">
        <f t="shared" ref="B60:B81" si="7">dfRG</f>
        <v>05-1204</v>
      </c>
      <c r="C60" s="407">
        <f t="shared" ref="C60:C81" si="8">EndDate</f>
        <v>44012</v>
      </c>
      <c r="D60" s="418" t="s">
        <v>211</v>
      </c>
      <c r="E60" s="417" t="s">
        <v>107</v>
      </c>
      <c r="F60" s="406" t="s">
        <v>793</v>
      </c>
      <c r="G60" s="410">
        <f>'1-SB'!G31</f>
        <v>0</v>
      </c>
    </row>
    <row r="61" spans="1:7">
      <c r="A61" s="405" t="str">
        <f t="shared" si="6"/>
        <v>Договорен фонд "ЕФ - Принсипал"</v>
      </c>
      <c r="B61" s="406" t="str">
        <f t="shared" si="7"/>
        <v>05-1204</v>
      </c>
      <c r="C61" s="407">
        <f t="shared" si="8"/>
        <v>44012</v>
      </c>
      <c r="D61" s="413" t="s">
        <v>212</v>
      </c>
      <c r="E61" s="421" t="s">
        <v>120</v>
      </c>
      <c r="F61" s="406" t="s">
        <v>793</v>
      </c>
      <c r="G61" s="410">
        <f>'1-SB'!G32</f>
        <v>0</v>
      </c>
    </row>
    <row r="62" spans="1:7">
      <c r="A62" s="405" t="str">
        <f t="shared" si="6"/>
        <v>Договорен фонд "ЕФ - Принсипал"</v>
      </c>
      <c r="B62" s="406" t="str">
        <f t="shared" si="7"/>
        <v>05-1204</v>
      </c>
      <c r="C62" s="407">
        <f t="shared" si="8"/>
        <v>44012</v>
      </c>
      <c r="D62" s="418" t="s">
        <v>213</v>
      </c>
      <c r="E62" s="422" t="s">
        <v>139</v>
      </c>
      <c r="F62" s="406" t="s">
        <v>793</v>
      </c>
      <c r="G62" s="410">
        <f>'1-SB'!G33</f>
        <v>0</v>
      </c>
    </row>
    <row r="63" spans="1:7">
      <c r="A63" s="405" t="str">
        <f t="shared" si="6"/>
        <v>Договорен фонд "ЕФ - Принсипал"</v>
      </c>
      <c r="B63" s="406" t="str">
        <f t="shared" si="7"/>
        <v>05-1204</v>
      </c>
      <c r="C63" s="407">
        <f t="shared" si="8"/>
        <v>44012</v>
      </c>
      <c r="D63" s="413" t="s">
        <v>214</v>
      </c>
      <c r="E63" s="421" t="s">
        <v>102</v>
      </c>
      <c r="F63" s="406" t="s">
        <v>793</v>
      </c>
      <c r="G63" s="410">
        <f>'1-SB'!G34</f>
        <v>0</v>
      </c>
    </row>
    <row r="64" spans="1:7">
      <c r="A64" s="405" t="str">
        <f t="shared" si="6"/>
        <v>Договорен фонд "ЕФ - Принсипал"</v>
      </c>
      <c r="B64" s="406" t="str">
        <f t="shared" si="7"/>
        <v>05-1204</v>
      </c>
      <c r="C64" s="407">
        <f t="shared" si="8"/>
        <v>44012</v>
      </c>
      <c r="D64" s="413" t="s">
        <v>215</v>
      </c>
      <c r="E64" s="421" t="s">
        <v>103</v>
      </c>
      <c r="F64" s="406" t="s">
        <v>793</v>
      </c>
      <c r="G64" s="410">
        <f>'1-SB'!G35</f>
        <v>0</v>
      </c>
    </row>
    <row r="65" spans="1:7">
      <c r="A65" s="405" t="str">
        <f t="shared" si="6"/>
        <v>Договорен фонд "ЕФ - Принсипал"</v>
      </c>
      <c r="B65" s="406" t="str">
        <f t="shared" si="7"/>
        <v>05-1204</v>
      </c>
      <c r="C65" s="407">
        <f t="shared" si="8"/>
        <v>44012</v>
      </c>
      <c r="D65" s="413" t="s">
        <v>216</v>
      </c>
      <c r="E65" s="421" t="s">
        <v>140</v>
      </c>
      <c r="F65" s="406" t="s">
        <v>793</v>
      </c>
      <c r="G65" s="410">
        <f>'1-SB'!G36</f>
        <v>0</v>
      </c>
    </row>
    <row r="66" spans="1:7">
      <c r="A66" s="405" t="str">
        <f t="shared" si="6"/>
        <v>Договорен фонд "ЕФ - Принсипал"</v>
      </c>
      <c r="B66" s="406" t="str">
        <f t="shared" si="7"/>
        <v>05-1204</v>
      </c>
      <c r="C66" s="407">
        <f t="shared" si="8"/>
        <v>44012</v>
      </c>
      <c r="D66" s="418" t="s">
        <v>217</v>
      </c>
      <c r="E66" s="422" t="s">
        <v>141</v>
      </c>
      <c r="F66" s="406" t="s">
        <v>793</v>
      </c>
      <c r="G66" s="410">
        <f>'1-SB'!G37</f>
        <v>0</v>
      </c>
    </row>
    <row r="67" spans="1:7" ht="31.5">
      <c r="A67" s="405" t="str">
        <f t="shared" si="6"/>
        <v>Договорен фонд "ЕФ - Принсипал"</v>
      </c>
      <c r="B67" s="406" t="str">
        <f t="shared" si="7"/>
        <v>05-1204</v>
      </c>
      <c r="C67" s="407">
        <f t="shared" si="8"/>
        <v>44012</v>
      </c>
      <c r="D67" s="414" t="s">
        <v>218</v>
      </c>
      <c r="E67" s="421" t="s">
        <v>142</v>
      </c>
      <c r="F67" s="406" t="s">
        <v>793</v>
      </c>
      <c r="G67" s="410">
        <f>'1-SB'!G38</f>
        <v>0</v>
      </c>
    </row>
    <row r="68" spans="1:7">
      <c r="A68" s="405" t="str">
        <f t="shared" si="6"/>
        <v>Договорен фонд "ЕФ - Принсипал"</v>
      </c>
      <c r="B68" s="406" t="str">
        <f t="shared" si="7"/>
        <v>05-1204</v>
      </c>
      <c r="C68" s="407">
        <f t="shared" si="8"/>
        <v>44012</v>
      </c>
      <c r="D68" s="413" t="s">
        <v>219</v>
      </c>
      <c r="E68" s="421" t="s">
        <v>113</v>
      </c>
      <c r="F68" s="406" t="s">
        <v>793</v>
      </c>
      <c r="G68" s="410">
        <f>'1-SB'!G39</f>
        <v>0</v>
      </c>
    </row>
    <row r="69" spans="1:7">
      <c r="A69" s="405" t="str">
        <f t="shared" si="6"/>
        <v>Договорен фонд "ЕФ - Принсипал"</v>
      </c>
      <c r="B69" s="406" t="str">
        <f t="shared" si="7"/>
        <v>05-1204</v>
      </c>
      <c r="C69" s="407">
        <f t="shared" si="8"/>
        <v>44012</v>
      </c>
      <c r="D69" s="408" t="s">
        <v>220</v>
      </c>
      <c r="E69" s="420" t="s">
        <v>34</v>
      </c>
      <c r="F69" s="406" t="s">
        <v>793</v>
      </c>
      <c r="G69" s="410">
        <f>'1-SB'!G40</f>
        <v>46951.19</v>
      </c>
    </row>
    <row r="70" spans="1:7">
      <c r="A70" s="405" t="str">
        <f t="shared" si="6"/>
        <v>Договорен фонд "ЕФ - Принсипал"</v>
      </c>
      <c r="B70" s="406" t="str">
        <f t="shared" si="7"/>
        <v>05-1204</v>
      </c>
      <c r="C70" s="407">
        <f t="shared" si="8"/>
        <v>44012</v>
      </c>
      <c r="D70" s="411" t="s">
        <v>221</v>
      </c>
      <c r="E70" s="411" t="s">
        <v>35</v>
      </c>
      <c r="F70" s="406" t="s">
        <v>793</v>
      </c>
      <c r="G70" s="410">
        <f>'1-SB'!G47</f>
        <v>23189461.180000003</v>
      </c>
    </row>
    <row r="71" spans="1:7">
      <c r="A71" s="423" t="str">
        <f t="shared" si="6"/>
        <v>Договорен фонд "ЕФ - Принсипал"</v>
      </c>
      <c r="B71" s="424" t="str">
        <f t="shared" si="7"/>
        <v>05-1204</v>
      </c>
      <c r="C71" s="425">
        <f t="shared" si="8"/>
        <v>44012</v>
      </c>
      <c r="D71" s="426"/>
      <c r="E71" s="427" t="s">
        <v>16</v>
      </c>
      <c r="F71" s="424" t="s">
        <v>828</v>
      </c>
      <c r="G71" s="428">
        <f>'2-OD'!C10</f>
        <v>0</v>
      </c>
    </row>
    <row r="72" spans="1:7">
      <c r="A72" s="423" t="str">
        <f t="shared" si="6"/>
        <v>Договорен фонд "ЕФ - Принсипал"</v>
      </c>
      <c r="B72" s="424" t="str">
        <f t="shared" si="7"/>
        <v>05-1204</v>
      </c>
      <c r="C72" s="425">
        <f t="shared" si="8"/>
        <v>44012</v>
      </c>
      <c r="D72" s="429"/>
      <c r="E72" s="430" t="s">
        <v>18</v>
      </c>
      <c r="F72" s="424" t="s">
        <v>828</v>
      </c>
      <c r="G72" s="428">
        <f>'2-OD'!C11</f>
        <v>0</v>
      </c>
    </row>
    <row r="73" spans="1:7">
      <c r="A73" s="423" t="str">
        <f t="shared" si="6"/>
        <v>Договорен фонд "ЕФ - Принсипал"</v>
      </c>
      <c r="B73" s="424" t="str">
        <f t="shared" si="7"/>
        <v>05-1204</v>
      </c>
      <c r="C73" s="425">
        <f t="shared" si="8"/>
        <v>44012</v>
      </c>
      <c r="D73" s="426" t="s">
        <v>794</v>
      </c>
      <c r="E73" s="431" t="s">
        <v>19</v>
      </c>
      <c r="F73" s="424" t="s">
        <v>828</v>
      </c>
      <c r="G73" s="428">
        <f>'2-OD'!C12</f>
        <v>0</v>
      </c>
    </row>
    <row r="74" spans="1:7" ht="31.5">
      <c r="A74" s="423" t="str">
        <f t="shared" si="6"/>
        <v>Договорен фонд "ЕФ - Принсипал"</v>
      </c>
      <c r="B74" s="424" t="str">
        <f t="shared" si="7"/>
        <v>05-1204</v>
      </c>
      <c r="C74" s="425">
        <f t="shared" si="8"/>
        <v>44012</v>
      </c>
      <c r="D74" s="426" t="s">
        <v>795</v>
      </c>
      <c r="E74" s="431" t="s">
        <v>936</v>
      </c>
      <c r="F74" s="424" t="s">
        <v>828</v>
      </c>
      <c r="G74" s="428">
        <f>'2-OD'!C13</f>
        <v>5739803.7300000004</v>
      </c>
    </row>
    <row r="75" spans="1:7" ht="31.5">
      <c r="A75" s="423" t="str">
        <f t="shared" si="6"/>
        <v>Договорен фонд "ЕФ - Принсипал"</v>
      </c>
      <c r="B75" s="424" t="str">
        <f t="shared" si="7"/>
        <v>05-1204</v>
      </c>
      <c r="C75" s="425">
        <f t="shared" si="8"/>
        <v>44012</v>
      </c>
      <c r="D75" s="426" t="s">
        <v>796</v>
      </c>
      <c r="E75" s="431" t="s">
        <v>937</v>
      </c>
      <c r="F75" s="424" t="s">
        <v>828</v>
      </c>
      <c r="G75" s="428">
        <f>'2-OD'!C14</f>
        <v>3180.33</v>
      </c>
    </row>
    <row r="76" spans="1:7">
      <c r="A76" s="423" t="str">
        <f t="shared" si="6"/>
        <v>Договорен фонд "ЕФ - Принсипал"</v>
      </c>
      <c r="B76" s="424" t="str">
        <f t="shared" si="7"/>
        <v>05-1204</v>
      </c>
      <c r="C76" s="425">
        <f t="shared" si="8"/>
        <v>44012</v>
      </c>
      <c r="D76" s="426" t="s">
        <v>797</v>
      </c>
      <c r="E76" s="431" t="s">
        <v>938</v>
      </c>
      <c r="F76" s="424" t="s">
        <v>828</v>
      </c>
      <c r="G76" s="428">
        <f>'2-OD'!C15</f>
        <v>180.36</v>
      </c>
    </row>
    <row r="77" spans="1:7">
      <c r="A77" s="423" t="str">
        <f t="shared" si="6"/>
        <v>Договорен фонд "ЕФ - Принсипал"</v>
      </c>
      <c r="B77" s="424" t="str">
        <f t="shared" si="7"/>
        <v>05-1204</v>
      </c>
      <c r="C77" s="425">
        <f t="shared" si="8"/>
        <v>44012</v>
      </c>
      <c r="D77" s="426" t="s">
        <v>798</v>
      </c>
      <c r="E77" s="431" t="s">
        <v>981</v>
      </c>
      <c r="F77" s="424" t="s">
        <v>828</v>
      </c>
      <c r="G77" s="428">
        <f>'2-OD'!C16</f>
        <v>354.95</v>
      </c>
    </row>
    <row r="78" spans="1:7">
      <c r="A78" s="423" t="str">
        <f t="shared" si="6"/>
        <v>Договорен фонд "ЕФ - Принсипал"</v>
      </c>
      <c r="B78" s="424" t="str">
        <f t="shared" si="7"/>
        <v>05-1204</v>
      </c>
      <c r="C78" s="425">
        <f t="shared" si="8"/>
        <v>44012</v>
      </c>
      <c r="D78" s="429" t="s">
        <v>799</v>
      </c>
      <c r="E78" s="432" t="s">
        <v>20</v>
      </c>
      <c r="F78" s="424" t="s">
        <v>828</v>
      </c>
      <c r="G78" s="428">
        <f>'2-OD'!C18</f>
        <v>5743519.370000001</v>
      </c>
    </row>
    <row r="79" spans="1:7">
      <c r="A79" s="423" t="str">
        <f t="shared" si="6"/>
        <v>Договорен фонд "ЕФ - Принсипал"</v>
      </c>
      <c r="B79" s="424" t="str">
        <f t="shared" si="7"/>
        <v>05-1204</v>
      </c>
      <c r="C79" s="425">
        <f t="shared" si="8"/>
        <v>44012</v>
      </c>
      <c r="D79" s="429"/>
      <c r="E79" s="433" t="s">
        <v>114</v>
      </c>
      <c r="F79" s="424" t="s">
        <v>828</v>
      </c>
      <c r="G79" s="428">
        <f>'2-OD'!C19</f>
        <v>0</v>
      </c>
    </row>
    <row r="80" spans="1:7">
      <c r="A80" s="423" t="str">
        <f t="shared" si="6"/>
        <v>Договорен фонд "ЕФ - Принсипал"</v>
      </c>
      <c r="B80" s="424" t="str">
        <f t="shared" si="7"/>
        <v>05-1204</v>
      </c>
      <c r="C80" s="425">
        <f t="shared" si="8"/>
        <v>44012</v>
      </c>
      <c r="D80" s="426" t="s">
        <v>800</v>
      </c>
      <c r="E80" s="431" t="s">
        <v>823</v>
      </c>
      <c r="F80" s="424" t="s">
        <v>828</v>
      </c>
      <c r="G80" s="428">
        <f>'2-OD'!C20</f>
        <v>0</v>
      </c>
    </row>
    <row r="81" spans="1:7">
      <c r="A81" s="423" t="str">
        <f t="shared" si="6"/>
        <v>Договорен фонд "ЕФ - Принсипал"</v>
      </c>
      <c r="B81" s="424" t="str">
        <f t="shared" si="7"/>
        <v>05-1204</v>
      </c>
      <c r="C81" s="425">
        <f t="shared" si="8"/>
        <v>44012</v>
      </c>
      <c r="D81" s="426" t="s">
        <v>801</v>
      </c>
      <c r="E81" s="431" t="s">
        <v>122</v>
      </c>
      <c r="F81" s="424" t="s">
        <v>828</v>
      </c>
      <c r="G81" s="428">
        <f>'2-OD'!C21</f>
        <v>270093.03000000003</v>
      </c>
    </row>
    <row r="82" spans="1:7">
      <c r="A82" s="423"/>
      <c r="B82" s="424"/>
      <c r="C82" s="425"/>
      <c r="D82" s="426" t="s">
        <v>802</v>
      </c>
      <c r="E82" s="431" t="s">
        <v>21</v>
      </c>
      <c r="F82" s="424" t="s">
        <v>828</v>
      </c>
      <c r="G82" s="428">
        <f>'2-OD'!C22</f>
        <v>0</v>
      </c>
    </row>
    <row r="83" spans="1:7">
      <c r="A83" s="423" t="str">
        <f t="shared" ref="A83:A109" si="9">dfName</f>
        <v>Договорен фонд "ЕФ - Принсипал"</v>
      </c>
      <c r="B83" s="424" t="str">
        <f t="shared" ref="B83:B109" si="10">dfRG</f>
        <v>05-1204</v>
      </c>
      <c r="C83" s="425">
        <f t="shared" ref="C83:C109" si="11">EndDate</f>
        <v>44012</v>
      </c>
      <c r="D83" s="426" t="s">
        <v>803</v>
      </c>
      <c r="E83" s="431" t="s">
        <v>143</v>
      </c>
      <c r="F83" s="424" t="s">
        <v>828</v>
      </c>
      <c r="G83" s="428">
        <f>'2-OD'!C23</f>
        <v>0</v>
      </c>
    </row>
    <row r="84" spans="1:7">
      <c r="A84" s="423" t="str">
        <f t="shared" si="9"/>
        <v>Договорен фонд "ЕФ - Принсипал"</v>
      </c>
      <c r="B84" s="424" t="str">
        <f t="shared" si="10"/>
        <v>05-1204</v>
      </c>
      <c r="C84" s="425">
        <f t="shared" si="11"/>
        <v>44012</v>
      </c>
      <c r="D84" s="426" t="s">
        <v>804</v>
      </c>
      <c r="E84" s="431" t="s">
        <v>22</v>
      </c>
      <c r="F84" s="424" t="s">
        <v>828</v>
      </c>
      <c r="G84" s="428">
        <f>'2-OD'!C24</f>
        <v>6234.21</v>
      </c>
    </row>
    <row r="85" spans="1:7">
      <c r="A85" s="423" t="str">
        <f t="shared" si="9"/>
        <v>Договорен фонд "ЕФ - Принсипал"</v>
      </c>
      <c r="B85" s="424" t="str">
        <f t="shared" si="10"/>
        <v>05-1204</v>
      </c>
      <c r="C85" s="425">
        <f t="shared" si="11"/>
        <v>44012</v>
      </c>
      <c r="D85" s="429" t="s">
        <v>805</v>
      </c>
      <c r="E85" s="432" t="s">
        <v>23</v>
      </c>
      <c r="F85" s="424" t="s">
        <v>828</v>
      </c>
      <c r="G85" s="428">
        <f>'2-OD'!C25</f>
        <v>276327.24000000005</v>
      </c>
    </row>
    <row r="86" spans="1:7">
      <c r="A86" s="423" t="str">
        <f t="shared" si="9"/>
        <v>Договорен фонд "ЕФ - Принсипал"</v>
      </c>
      <c r="B86" s="424" t="str">
        <f t="shared" si="10"/>
        <v>05-1204</v>
      </c>
      <c r="C86" s="425">
        <f t="shared" si="11"/>
        <v>44012</v>
      </c>
      <c r="D86" s="429" t="s">
        <v>806</v>
      </c>
      <c r="E86" s="433" t="s">
        <v>144</v>
      </c>
      <c r="F86" s="424" t="s">
        <v>828</v>
      </c>
      <c r="G86" s="428">
        <f>'2-OD'!C26</f>
        <v>6019846.6100000013</v>
      </c>
    </row>
    <row r="87" spans="1:7">
      <c r="A87" s="423" t="str">
        <f t="shared" si="9"/>
        <v>Договорен фонд "ЕФ - Принсипал"</v>
      </c>
      <c r="B87" s="424" t="str">
        <f t="shared" si="10"/>
        <v>05-1204</v>
      </c>
      <c r="C87" s="425">
        <f t="shared" si="11"/>
        <v>44012</v>
      </c>
      <c r="D87" s="429" t="s">
        <v>807</v>
      </c>
      <c r="E87" s="433" t="s">
        <v>824</v>
      </c>
      <c r="F87" s="424" t="s">
        <v>828</v>
      </c>
      <c r="G87" s="428">
        <f>'2-OD'!C27</f>
        <v>0</v>
      </c>
    </row>
    <row r="88" spans="1:7">
      <c r="A88" s="423" t="str">
        <f t="shared" si="9"/>
        <v>Договорен фонд "ЕФ - Принсипал"</v>
      </c>
      <c r="B88" s="424" t="str">
        <f t="shared" si="10"/>
        <v>05-1204</v>
      </c>
      <c r="C88" s="425">
        <f t="shared" si="11"/>
        <v>44012</v>
      </c>
      <c r="D88" s="429" t="s">
        <v>808</v>
      </c>
      <c r="E88" s="433" t="s">
        <v>145</v>
      </c>
      <c r="F88" s="424" t="s">
        <v>828</v>
      </c>
      <c r="G88" s="428">
        <f>'2-OD'!C28</f>
        <v>0</v>
      </c>
    </row>
    <row r="89" spans="1:7">
      <c r="A89" s="423" t="str">
        <f t="shared" si="9"/>
        <v>Договорен фонд "ЕФ - Принсипал"</v>
      </c>
      <c r="B89" s="424" t="str">
        <f t="shared" si="10"/>
        <v>05-1204</v>
      </c>
      <c r="C89" s="425">
        <f t="shared" si="11"/>
        <v>44012</v>
      </c>
      <c r="D89" s="429" t="s">
        <v>809</v>
      </c>
      <c r="E89" s="433" t="s">
        <v>146</v>
      </c>
      <c r="F89" s="424" t="s">
        <v>828</v>
      </c>
      <c r="G89" s="428">
        <f>'2-OD'!C29</f>
        <v>0</v>
      </c>
    </row>
    <row r="90" spans="1:7">
      <c r="A90" s="423" t="str">
        <f t="shared" si="9"/>
        <v>Договорен фонд "ЕФ - Принсипал"</v>
      </c>
      <c r="B90" s="424" t="str">
        <f t="shared" si="10"/>
        <v>05-1204</v>
      </c>
      <c r="C90" s="425">
        <f t="shared" si="11"/>
        <v>44012</v>
      </c>
      <c r="D90" s="429" t="s">
        <v>810</v>
      </c>
      <c r="E90" s="433" t="s">
        <v>826</v>
      </c>
      <c r="F90" s="424" t="s">
        <v>828</v>
      </c>
      <c r="G90" s="428">
        <f>'2-OD'!C30</f>
        <v>6019846.6100000013</v>
      </c>
    </row>
    <row r="91" spans="1:7">
      <c r="A91" s="434" t="str">
        <f t="shared" si="9"/>
        <v>Договорен фонд "ЕФ - Принсипал"</v>
      </c>
      <c r="B91" s="435" t="str">
        <f t="shared" si="10"/>
        <v>05-1204</v>
      </c>
      <c r="C91" s="436">
        <f t="shared" si="11"/>
        <v>44012</v>
      </c>
      <c r="D91" s="437"/>
      <c r="E91" s="438" t="s">
        <v>17</v>
      </c>
      <c r="F91" s="435" t="s">
        <v>829</v>
      </c>
      <c r="G91" s="439">
        <f>'2-OD'!G10</f>
        <v>0</v>
      </c>
    </row>
    <row r="92" spans="1:7">
      <c r="A92" s="434" t="str">
        <f t="shared" si="9"/>
        <v>Договорен фонд "ЕФ - Принсипал"</v>
      </c>
      <c r="B92" s="435" t="str">
        <f t="shared" si="10"/>
        <v>05-1204</v>
      </c>
      <c r="C92" s="436">
        <f t="shared" si="11"/>
        <v>44012</v>
      </c>
      <c r="D92" s="440"/>
      <c r="E92" s="441" t="s">
        <v>37</v>
      </c>
      <c r="F92" s="435" t="s">
        <v>829</v>
      </c>
      <c r="G92" s="439">
        <f>'2-OD'!G11</f>
        <v>0</v>
      </c>
    </row>
    <row r="93" spans="1:7">
      <c r="A93" s="434" t="str">
        <f t="shared" si="9"/>
        <v>Договорен фонд "ЕФ - Принсипал"</v>
      </c>
      <c r="B93" s="435" t="str">
        <f t="shared" si="10"/>
        <v>05-1204</v>
      </c>
      <c r="C93" s="436">
        <f t="shared" si="11"/>
        <v>44012</v>
      </c>
      <c r="D93" s="437" t="s">
        <v>811</v>
      </c>
      <c r="E93" s="442" t="s">
        <v>38</v>
      </c>
      <c r="F93" s="435" t="s">
        <v>829</v>
      </c>
      <c r="G93" s="439">
        <f>'2-OD'!G12</f>
        <v>670</v>
      </c>
    </row>
    <row r="94" spans="1:7" ht="31.5">
      <c r="A94" s="434" t="str">
        <f t="shared" si="9"/>
        <v>Договорен фонд "ЕФ - Принсипал"</v>
      </c>
      <c r="B94" s="435" t="str">
        <f t="shared" si="10"/>
        <v>05-1204</v>
      </c>
      <c r="C94" s="436">
        <f t="shared" si="11"/>
        <v>44012</v>
      </c>
      <c r="D94" s="437" t="s">
        <v>812</v>
      </c>
      <c r="E94" s="442" t="s">
        <v>939</v>
      </c>
      <c r="F94" s="435" t="s">
        <v>829</v>
      </c>
      <c r="G94" s="439">
        <f>'2-OD'!G13</f>
        <v>5535565.3899999997</v>
      </c>
    </row>
    <row r="95" spans="1:7" ht="31.5">
      <c r="A95" s="434" t="str">
        <f t="shared" si="9"/>
        <v>Договорен фонд "ЕФ - Принсипал"</v>
      </c>
      <c r="B95" s="435" t="str">
        <f t="shared" si="10"/>
        <v>05-1204</v>
      </c>
      <c r="C95" s="436">
        <f t="shared" si="11"/>
        <v>44012</v>
      </c>
      <c r="D95" s="437" t="s">
        <v>813</v>
      </c>
      <c r="E95" s="442" t="s">
        <v>940</v>
      </c>
      <c r="F95" s="435" t="s">
        <v>829</v>
      </c>
      <c r="G95" s="439">
        <f>'2-OD'!G14</f>
        <v>0</v>
      </c>
    </row>
    <row r="96" spans="1:7">
      <c r="A96" s="434" t="str">
        <f t="shared" si="9"/>
        <v>Договорен фонд "ЕФ - Принсипал"</v>
      </c>
      <c r="B96" s="435" t="str">
        <f t="shared" si="10"/>
        <v>05-1204</v>
      </c>
      <c r="C96" s="436">
        <f t="shared" si="11"/>
        <v>44012</v>
      </c>
      <c r="D96" s="437" t="s">
        <v>814</v>
      </c>
      <c r="E96" s="442" t="s">
        <v>941</v>
      </c>
      <c r="F96" s="435" t="s">
        <v>829</v>
      </c>
      <c r="G96" s="439">
        <f>'2-OD'!G15</f>
        <v>2518.17</v>
      </c>
    </row>
    <row r="97" spans="1:7">
      <c r="A97" s="434" t="str">
        <f t="shared" si="9"/>
        <v>Договорен фонд "ЕФ - Принсипал"</v>
      </c>
      <c r="B97" s="435" t="str">
        <f t="shared" si="10"/>
        <v>05-1204</v>
      </c>
      <c r="C97" s="436">
        <f t="shared" si="11"/>
        <v>44012</v>
      </c>
      <c r="D97" s="437" t="s">
        <v>815</v>
      </c>
      <c r="E97" s="443" t="s">
        <v>942</v>
      </c>
      <c r="F97" s="435" t="s">
        <v>829</v>
      </c>
      <c r="G97" s="439">
        <f>'2-OD'!G16</f>
        <v>76143.88</v>
      </c>
    </row>
    <row r="98" spans="1:7">
      <c r="A98" s="434" t="str">
        <f t="shared" si="9"/>
        <v>Договорен фонд "ЕФ - Принсипал"</v>
      </c>
      <c r="B98" s="435" t="str">
        <f t="shared" si="10"/>
        <v>05-1204</v>
      </c>
      <c r="C98" s="436">
        <f t="shared" si="11"/>
        <v>44012</v>
      </c>
      <c r="D98" s="437" t="s">
        <v>816</v>
      </c>
      <c r="E98" s="442" t="s">
        <v>943</v>
      </c>
      <c r="F98" s="435" t="s">
        <v>829</v>
      </c>
      <c r="G98" s="439">
        <f>'2-OD'!G17</f>
        <v>0</v>
      </c>
    </row>
    <row r="99" spans="1:7">
      <c r="A99" s="434" t="str">
        <f t="shared" si="9"/>
        <v>Договорен фонд "ЕФ - Принсипал"</v>
      </c>
      <c r="B99" s="435" t="str">
        <f t="shared" si="10"/>
        <v>05-1204</v>
      </c>
      <c r="C99" s="436">
        <f t="shared" si="11"/>
        <v>44012</v>
      </c>
      <c r="D99" s="440" t="s">
        <v>817</v>
      </c>
      <c r="E99" s="444" t="s">
        <v>20</v>
      </c>
      <c r="F99" s="435" t="s">
        <v>829</v>
      </c>
      <c r="G99" s="439">
        <f>'2-OD'!G18</f>
        <v>5614897.4399999995</v>
      </c>
    </row>
    <row r="100" spans="1:7">
      <c r="A100" s="434" t="str">
        <f t="shared" si="9"/>
        <v>Договорен фонд "ЕФ - Принсипал"</v>
      </c>
      <c r="B100" s="435" t="str">
        <f t="shared" si="10"/>
        <v>05-1204</v>
      </c>
      <c r="C100" s="436">
        <f t="shared" si="11"/>
        <v>44012</v>
      </c>
      <c r="D100" s="440"/>
      <c r="E100" s="445" t="s">
        <v>39</v>
      </c>
      <c r="F100" s="435" t="s">
        <v>829</v>
      </c>
      <c r="G100" s="439">
        <f>'2-OD'!G19</f>
        <v>0</v>
      </c>
    </row>
    <row r="101" spans="1:7">
      <c r="A101" s="434" t="str">
        <f t="shared" si="9"/>
        <v>Договорен фонд "ЕФ - Принсипал"</v>
      </c>
      <c r="B101" s="435" t="str">
        <f t="shared" si="10"/>
        <v>05-1204</v>
      </c>
      <c r="C101" s="436">
        <f t="shared" si="11"/>
        <v>44012</v>
      </c>
      <c r="D101" s="440" t="s">
        <v>818</v>
      </c>
      <c r="E101" s="444" t="s">
        <v>23</v>
      </c>
      <c r="F101" s="435" t="s">
        <v>829</v>
      </c>
      <c r="G101" s="439">
        <f>'2-OD'!G25</f>
        <v>0</v>
      </c>
    </row>
    <row r="102" spans="1:7">
      <c r="A102" s="434" t="str">
        <f t="shared" si="9"/>
        <v>Договорен фонд "ЕФ - Принсипал"</v>
      </c>
      <c r="B102" s="435" t="str">
        <f t="shared" si="10"/>
        <v>05-1204</v>
      </c>
      <c r="C102" s="436">
        <f t="shared" si="11"/>
        <v>44012</v>
      </c>
      <c r="D102" s="440" t="s">
        <v>819</v>
      </c>
      <c r="E102" s="445" t="s">
        <v>40</v>
      </c>
      <c r="F102" s="435" t="s">
        <v>829</v>
      </c>
      <c r="G102" s="439">
        <f>'2-OD'!G26</f>
        <v>5614897.4399999995</v>
      </c>
    </row>
    <row r="103" spans="1:7">
      <c r="A103" s="434" t="str">
        <f t="shared" si="9"/>
        <v>Договорен фонд "ЕФ - Принсипал"</v>
      </c>
      <c r="B103" s="435" t="str">
        <f t="shared" si="10"/>
        <v>05-1204</v>
      </c>
      <c r="C103" s="436">
        <f t="shared" si="11"/>
        <v>44012</v>
      </c>
      <c r="D103" s="440" t="s">
        <v>820</v>
      </c>
      <c r="E103" s="445" t="s">
        <v>825</v>
      </c>
      <c r="F103" s="435" t="s">
        <v>829</v>
      </c>
      <c r="G103" s="439">
        <f>'2-OD'!G27</f>
        <v>404949.17000000179</v>
      </c>
    </row>
    <row r="104" spans="1:7">
      <c r="A104" s="434" t="str">
        <f t="shared" si="9"/>
        <v>Договорен фонд "ЕФ - Принсипал"</v>
      </c>
      <c r="B104" s="435" t="str">
        <f t="shared" si="10"/>
        <v>05-1204</v>
      </c>
      <c r="C104" s="436">
        <f t="shared" si="11"/>
        <v>44012</v>
      </c>
      <c r="D104" s="440"/>
      <c r="E104" s="445"/>
      <c r="F104" s="435" t="s">
        <v>829</v>
      </c>
      <c r="G104" s="439">
        <f>'2-OD'!G28</f>
        <v>0</v>
      </c>
    </row>
    <row r="105" spans="1:7">
      <c r="A105" s="434" t="str">
        <f t="shared" si="9"/>
        <v>Договорен фонд "ЕФ - Принсипал"</v>
      </c>
      <c r="B105" s="435" t="str">
        <f t="shared" si="10"/>
        <v>05-1204</v>
      </c>
      <c r="C105" s="436">
        <f t="shared" si="11"/>
        <v>44012</v>
      </c>
      <c r="D105" s="440" t="s">
        <v>821</v>
      </c>
      <c r="E105" s="445" t="s">
        <v>147</v>
      </c>
      <c r="F105" s="435" t="s">
        <v>829</v>
      </c>
      <c r="G105" s="439">
        <f>'2-OD'!G29</f>
        <v>404949.17000000179</v>
      </c>
    </row>
    <row r="106" spans="1:7">
      <c r="A106" s="434" t="str">
        <f t="shared" si="9"/>
        <v>Договорен фонд "ЕФ - Принсипал"</v>
      </c>
      <c r="B106" s="435" t="str">
        <f t="shared" si="10"/>
        <v>05-1204</v>
      </c>
      <c r="C106" s="436">
        <f t="shared" si="11"/>
        <v>44012</v>
      </c>
      <c r="D106" s="440" t="s">
        <v>822</v>
      </c>
      <c r="E106" s="445" t="s">
        <v>827</v>
      </c>
      <c r="F106" s="435" t="s">
        <v>829</v>
      </c>
      <c r="G106" s="439">
        <f>'2-OD'!G30</f>
        <v>6019846.6100000013</v>
      </c>
    </row>
    <row r="107" spans="1:7">
      <c r="A107" s="446" t="str">
        <f t="shared" si="9"/>
        <v>Договорен фонд "ЕФ - Принсипал"</v>
      </c>
      <c r="B107" s="447" t="str">
        <f t="shared" si="10"/>
        <v>05-1204</v>
      </c>
      <c r="C107" s="448">
        <f t="shared" si="11"/>
        <v>44012</v>
      </c>
      <c r="D107" s="449"/>
      <c r="E107" s="450" t="s">
        <v>986</v>
      </c>
      <c r="F107" s="447" t="s">
        <v>1367</v>
      </c>
      <c r="G107" s="451">
        <f>'3-OPP'!E12</f>
        <v>0</v>
      </c>
    </row>
    <row r="108" spans="1:7" ht="31.5">
      <c r="A108" s="446" t="str">
        <f t="shared" si="9"/>
        <v>Договорен фонд "ЕФ - Принсипал"</v>
      </c>
      <c r="B108" s="447" t="str">
        <f t="shared" si="10"/>
        <v>05-1204</v>
      </c>
      <c r="C108" s="448">
        <f t="shared" si="11"/>
        <v>44012</v>
      </c>
      <c r="D108" s="449" t="s">
        <v>830</v>
      </c>
      <c r="E108" s="452" t="s">
        <v>987</v>
      </c>
      <c r="F108" s="447" t="s">
        <v>1367</v>
      </c>
      <c r="G108" s="451">
        <f>'3-OPP'!E13</f>
        <v>4830000</v>
      </c>
    </row>
    <row r="109" spans="1:7" ht="31.5">
      <c r="A109" s="446" t="str">
        <f t="shared" si="9"/>
        <v>Договорен фонд "ЕФ - Принсипал"</v>
      </c>
      <c r="B109" s="447" t="str">
        <f t="shared" si="10"/>
        <v>05-1204</v>
      </c>
      <c r="C109" s="448">
        <f t="shared" si="11"/>
        <v>44012</v>
      </c>
      <c r="D109" s="449" t="s">
        <v>831</v>
      </c>
      <c r="E109" s="452" t="s">
        <v>956</v>
      </c>
      <c r="F109" s="447" t="s">
        <v>1367</v>
      </c>
      <c r="G109" s="451">
        <f>'3-OPP'!E14</f>
        <v>0</v>
      </c>
    </row>
    <row r="110" spans="1:7">
      <c r="A110" s="446" t="str">
        <f t="shared" ref="A110:A141" si="12">dfName</f>
        <v>Договорен фонд "ЕФ - Принсипал"</v>
      </c>
      <c r="B110" s="447" t="str">
        <f t="shared" ref="B110:B141" si="13">dfRG</f>
        <v>05-1204</v>
      </c>
      <c r="C110" s="448">
        <f t="shared" ref="C110:C141" si="14">EndDate</f>
        <v>44012</v>
      </c>
      <c r="D110" s="449" t="s">
        <v>832</v>
      </c>
      <c r="E110" s="453" t="s">
        <v>63</v>
      </c>
      <c r="F110" s="447" t="s">
        <v>1367</v>
      </c>
      <c r="G110" s="451">
        <f>'3-OPP'!E15</f>
        <v>0</v>
      </c>
    </row>
    <row r="111" spans="1:7">
      <c r="A111" s="446" t="str">
        <f t="shared" si="12"/>
        <v>Договорен фонд "ЕФ - Принсипал"</v>
      </c>
      <c r="B111" s="447" t="str">
        <f t="shared" si="13"/>
        <v>05-1204</v>
      </c>
      <c r="C111" s="448">
        <f t="shared" si="14"/>
        <v>44012</v>
      </c>
      <c r="D111" s="449" t="s">
        <v>833</v>
      </c>
      <c r="E111" s="454" t="s">
        <v>957</v>
      </c>
      <c r="F111" s="447" t="s">
        <v>1367</v>
      </c>
      <c r="G111" s="451">
        <f>'3-OPP'!E16</f>
        <v>0</v>
      </c>
    </row>
    <row r="112" spans="1:7">
      <c r="A112" s="446" t="str">
        <f t="shared" si="12"/>
        <v>Договорен фонд "ЕФ - Принсипал"</v>
      </c>
      <c r="B112" s="447" t="str">
        <f t="shared" si="13"/>
        <v>05-1204</v>
      </c>
      <c r="C112" s="448">
        <f t="shared" si="14"/>
        <v>44012</v>
      </c>
      <c r="D112" s="449" t="s">
        <v>834</v>
      </c>
      <c r="E112" s="454" t="s">
        <v>988</v>
      </c>
      <c r="F112" s="447" t="s">
        <v>1367</v>
      </c>
      <c r="G112" s="451">
        <f>'3-OPP'!E17</f>
        <v>0</v>
      </c>
    </row>
    <row r="113" spans="1:7">
      <c r="A113" s="446" t="str">
        <f t="shared" si="12"/>
        <v>Договорен фонд "ЕФ - Принсипал"</v>
      </c>
      <c r="B113" s="447" t="str">
        <f t="shared" si="13"/>
        <v>05-1204</v>
      </c>
      <c r="C113" s="448">
        <f t="shared" si="14"/>
        <v>44012</v>
      </c>
      <c r="D113" s="449" t="s">
        <v>835</v>
      </c>
      <c r="E113" s="452" t="s">
        <v>984</v>
      </c>
      <c r="F113" s="447" t="s">
        <v>1367</v>
      </c>
      <c r="G113" s="451">
        <f>'3-OPP'!E18</f>
        <v>0</v>
      </c>
    </row>
    <row r="114" spans="1:7" ht="31.5">
      <c r="A114" s="446" t="str">
        <f t="shared" si="12"/>
        <v>Договорен фонд "ЕФ - Принсипал"</v>
      </c>
      <c r="B114" s="447" t="str">
        <f t="shared" si="13"/>
        <v>05-1204</v>
      </c>
      <c r="C114" s="448">
        <f t="shared" si="14"/>
        <v>44012</v>
      </c>
      <c r="D114" s="455" t="s">
        <v>836</v>
      </c>
      <c r="E114" s="450" t="s">
        <v>985</v>
      </c>
      <c r="F114" s="447" t="s">
        <v>1367</v>
      </c>
      <c r="G114" s="451">
        <f>'3-OPP'!E19</f>
        <v>4830000</v>
      </c>
    </row>
    <row r="115" spans="1:7">
      <c r="A115" s="446" t="str">
        <f t="shared" si="12"/>
        <v>Договорен фонд "ЕФ - Принсипал"</v>
      </c>
      <c r="B115" s="447" t="str">
        <f t="shared" si="13"/>
        <v>05-1204</v>
      </c>
      <c r="C115" s="448">
        <f t="shared" si="14"/>
        <v>44012</v>
      </c>
      <c r="D115" s="449"/>
      <c r="E115" s="450" t="s">
        <v>123</v>
      </c>
      <c r="F115" s="447" t="s">
        <v>1367</v>
      </c>
      <c r="G115" s="451">
        <f>'3-OPP'!E20</f>
        <v>0</v>
      </c>
    </row>
    <row r="116" spans="1:7" ht="31.5">
      <c r="A116" s="446" t="str">
        <f t="shared" si="12"/>
        <v>Договорен фонд "ЕФ - Принсипал"</v>
      </c>
      <c r="B116" s="447" t="str">
        <f t="shared" si="13"/>
        <v>05-1204</v>
      </c>
      <c r="C116" s="448">
        <f t="shared" si="14"/>
        <v>44012</v>
      </c>
      <c r="D116" s="449" t="s">
        <v>837</v>
      </c>
      <c r="E116" s="452" t="s">
        <v>958</v>
      </c>
      <c r="F116" s="447" t="s">
        <v>1367</v>
      </c>
      <c r="G116" s="451">
        <f>'3-OPP'!E21</f>
        <v>-4477876.41</v>
      </c>
    </row>
    <row r="117" spans="1:7" ht="31.5">
      <c r="A117" s="446" t="str">
        <f t="shared" si="12"/>
        <v>Договорен фонд "ЕФ - Принсипал"</v>
      </c>
      <c r="B117" s="447" t="str">
        <f t="shared" si="13"/>
        <v>05-1204</v>
      </c>
      <c r="C117" s="448">
        <f t="shared" si="14"/>
        <v>44012</v>
      </c>
      <c r="D117" s="449" t="s">
        <v>838</v>
      </c>
      <c r="E117" s="452" t="s">
        <v>959</v>
      </c>
      <c r="F117" s="447" t="s">
        <v>1367</v>
      </c>
      <c r="G117" s="451">
        <f>'3-OPP'!E22</f>
        <v>0</v>
      </c>
    </row>
    <row r="118" spans="1:7">
      <c r="A118" s="446" t="str">
        <f t="shared" si="12"/>
        <v>Договорен фонд "ЕФ - Принсипал"</v>
      </c>
      <c r="B118" s="447" t="str">
        <f t="shared" si="13"/>
        <v>05-1204</v>
      </c>
      <c r="C118" s="448">
        <f t="shared" si="14"/>
        <v>44012</v>
      </c>
      <c r="D118" s="449" t="s">
        <v>839</v>
      </c>
      <c r="E118" s="452" t="s">
        <v>960</v>
      </c>
      <c r="F118" s="447" t="s">
        <v>1367</v>
      </c>
      <c r="G118" s="451">
        <f>'3-OPP'!E23</f>
        <v>39567.69</v>
      </c>
    </row>
    <row r="119" spans="1:7">
      <c r="A119" s="446" t="str">
        <f t="shared" si="12"/>
        <v>Договорен фонд "ЕФ - Принсипал"</v>
      </c>
      <c r="B119" s="447" t="str">
        <f t="shared" si="13"/>
        <v>05-1204</v>
      </c>
      <c r="C119" s="448">
        <f t="shared" si="14"/>
        <v>44012</v>
      </c>
      <c r="D119" s="449" t="s">
        <v>840</v>
      </c>
      <c r="E119" s="452" t="s">
        <v>961</v>
      </c>
      <c r="F119" s="447" t="s">
        <v>1367</v>
      </c>
      <c r="G119" s="451">
        <f>'3-OPP'!E24</f>
        <v>0</v>
      </c>
    </row>
    <row r="120" spans="1:7">
      <c r="A120" s="446" t="str">
        <f t="shared" si="12"/>
        <v>Договорен фонд "ЕФ - Принсипал"</v>
      </c>
      <c r="B120" s="447" t="str">
        <f t="shared" si="13"/>
        <v>05-1204</v>
      </c>
      <c r="C120" s="448">
        <f t="shared" si="14"/>
        <v>44012</v>
      </c>
      <c r="D120" s="449" t="s">
        <v>841</v>
      </c>
      <c r="E120" s="454" t="s">
        <v>962</v>
      </c>
      <c r="F120" s="447" t="s">
        <v>1367</v>
      </c>
      <c r="G120" s="451">
        <f>'3-OPP'!E25</f>
        <v>-209651.3</v>
      </c>
    </row>
    <row r="121" spans="1:7">
      <c r="A121" s="446" t="str">
        <f t="shared" si="12"/>
        <v>Договорен фонд "ЕФ - Принсипал"</v>
      </c>
      <c r="B121" s="447" t="str">
        <f t="shared" si="13"/>
        <v>05-1204</v>
      </c>
      <c r="C121" s="448">
        <f t="shared" si="14"/>
        <v>44012</v>
      </c>
      <c r="D121" s="449" t="s">
        <v>842</v>
      </c>
      <c r="E121" s="454" t="s">
        <v>963</v>
      </c>
      <c r="F121" s="447" t="s">
        <v>1367</v>
      </c>
      <c r="G121" s="451">
        <f>'3-OPP'!E26</f>
        <v>-9723.1</v>
      </c>
    </row>
    <row r="122" spans="1:7">
      <c r="A122" s="446" t="str">
        <f t="shared" si="12"/>
        <v>Договорен фонд "ЕФ - Принсипал"</v>
      </c>
      <c r="B122" s="447" t="str">
        <f t="shared" si="13"/>
        <v>05-1204</v>
      </c>
      <c r="C122" s="448">
        <f t="shared" si="14"/>
        <v>44012</v>
      </c>
      <c r="D122" s="449" t="s">
        <v>843</v>
      </c>
      <c r="E122" s="454" t="s">
        <v>964</v>
      </c>
      <c r="F122" s="447" t="s">
        <v>1367</v>
      </c>
      <c r="G122" s="451">
        <f>'3-OPP'!E27</f>
        <v>-175.64999999999998</v>
      </c>
    </row>
    <row r="123" spans="1:7">
      <c r="A123" s="446" t="str">
        <f t="shared" si="12"/>
        <v>Договорен фонд "ЕФ - Принсипал"</v>
      </c>
      <c r="B123" s="447" t="str">
        <f t="shared" si="13"/>
        <v>05-1204</v>
      </c>
      <c r="C123" s="448">
        <f t="shared" si="14"/>
        <v>44012</v>
      </c>
      <c r="D123" s="449" t="s">
        <v>844</v>
      </c>
      <c r="E123" s="452" t="s">
        <v>965</v>
      </c>
      <c r="F123" s="447" t="s">
        <v>1367</v>
      </c>
      <c r="G123" s="451">
        <f>'3-OPP'!E28</f>
        <v>-2954.62</v>
      </c>
    </row>
    <row r="124" spans="1:7" ht="31.5">
      <c r="A124" s="446" t="str">
        <f t="shared" si="12"/>
        <v>Договорен фонд "ЕФ - Принсипал"</v>
      </c>
      <c r="B124" s="447" t="str">
        <f t="shared" si="13"/>
        <v>05-1204</v>
      </c>
      <c r="C124" s="448">
        <f t="shared" si="14"/>
        <v>44012</v>
      </c>
      <c r="D124" s="455" t="s">
        <v>845</v>
      </c>
      <c r="E124" s="450" t="s">
        <v>115</v>
      </c>
      <c r="F124" s="447" t="s">
        <v>1367</v>
      </c>
      <c r="G124" s="451">
        <f>'3-OPP'!E29</f>
        <v>-4660813.3899999997</v>
      </c>
    </row>
    <row r="125" spans="1:7">
      <c r="A125" s="446" t="str">
        <f t="shared" si="12"/>
        <v>Договорен фонд "ЕФ - Принсипал"</v>
      </c>
      <c r="B125" s="447" t="str">
        <f t="shared" si="13"/>
        <v>05-1204</v>
      </c>
      <c r="C125" s="448">
        <f t="shared" si="14"/>
        <v>44012</v>
      </c>
      <c r="D125" s="449"/>
      <c r="E125" s="450" t="s">
        <v>124</v>
      </c>
      <c r="F125" s="447" t="s">
        <v>1367</v>
      </c>
      <c r="G125" s="451">
        <f>'3-OPP'!E30</f>
        <v>0</v>
      </c>
    </row>
    <row r="126" spans="1:7">
      <c r="A126" s="446" t="str">
        <f t="shared" si="12"/>
        <v>Договорен фонд "ЕФ - Принсипал"</v>
      </c>
      <c r="B126" s="447" t="str">
        <f t="shared" si="13"/>
        <v>05-1204</v>
      </c>
      <c r="C126" s="448">
        <f t="shared" si="14"/>
        <v>44012</v>
      </c>
      <c r="D126" s="449" t="s">
        <v>846</v>
      </c>
      <c r="E126" s="452" t="s">
        <v>966</v>
      </c>
      <c r="F126" s="447" t="s">
        <v>1367</v>
      </c>
      <c r="G126" s="451">
        <f>'3-OPP'!E31</f>
        <v>0</v>
      </c>
    </row>
    <row r="127" spans="1:7">
      <c r="A127" s="446" t="str">
        <f t="shared" si="12"/>
        <v>Договорен фонд "ЕФ - Принсипал"</v>
      </c>
      <c r="B127" s="447" t="str">
        <f t="shared" si="13"/>
        <v>05-1204</v>
      </c>
      <c r="C127" s="448">
        <f t="shared" si="14"/>
        <v>44012</v>
      </c>
      <c r="D127" s="449" t="s">
        <v>847</v>
      </c>
      <c r="E127" s="452" t="s">
        <v>967</v>
      </c>
      <c r="F127" s="447" t="s">
        <v>1367</v>
      </c>
      <c r="G127" s="451">
        <f>'3-OPP'!E32</f>
        <v>0</v>
      </c>
    </row>
    <row r="128" spans="1:7">
      <c r="A128" s="446" t="str">
        <f t="shared" si="12"/>
        <v>Договорен фонд "ЕФ - Принсипал"</v>
      </c>
      <c r="B128" s="447" t="str">
        <f t="shared" si="13"/>
        <v>05-1204</v>
      </c>
      <c r="C128" s="448">
        <f t="shared" si="14"/>
        <v>44012</v>
      </c>
      <c r="D128" s="449" t="s">
        <v>848</v>
      </c>
      <c r="E128" s="452" t="s">
        <v>968</v>
      </c>
      <c r="F128" s="447" t="s">
        <v>1367</v>
      </c>
      <c r="G128" s="451">
        <f>'3-OPP'!E33</f>
        <v>0</v>
      </c>
    </row>
    <row r="129" spans="1:7">
      <c r="A129" s="446" t="str">
        <f t="shared" si="12"/>
        <v>Договорен фонд "ЕФ - Принсипал"</v>
      </c>
      <c r="B129" s="447" t="str">
        <f t="shared" si="13"/>
        <v>05-1204</v>
      </c>
      <c r="C129" s="448">
        <f t="shared" si="14"/>
        <v>44012</v>
      </c>
      <c r="D129" s="449" t="s">
        <v>849</v>
      </c>
      <c r="E129" s="452" t="s">
        <v>969</v>
      </c>
      <c r="F129" s="447" t="s">
        <v>1367</v>
      </c>
      <c r="G129" s="451">
        <f>'3-OPP'!E34</f>
        <v>0</v>
      </c>
    </row>
    <row r="130" spans="1:7" ht="31.5">
      <c r="A130" s="446" t="str">
        <f t="shared" si="12"/>
        <v>Договорен фонд "ЕФ - Принсипал"</v>
      </c>
      <c r="B130" s="447" t="str">
        <f t="shared" si="13"/>
        <v>05-1204</v>
      </c>
      <c r="C130" s="448">
        <f t="shared" si="14"/>
        <v>44012</v>
      </c>
      <c r="D130" s="449" t="s">
        <v>850</v>
      </c>
      <c r="E130" s="452" t="s">
        <v>970</v>
      </c>
      <c r="F130" s="447" t="s">
        <v>1367</v>
      </c>
      <c r="G130" s="451">
        <f>'3-OPP'!E35</f>
        <v>0</v>
      </c>
    </row>
    <row r="131" spans="1:7" ht="31.5">
      <c r="A131" s="446" t="str">
        <f t="shared" si="12"/>
        <v>Договорен фонд "ЕФ - Принсипал"</v>
      </c>
      <c r="B131" s="447" t="str">
        <f t="shared" si="13"/>
        <v>05-1204</v>
      </c>
      <c r="C131" s="448">
        <f t="shared" si="14"/>
        <v>44012</v>
      </c>
      <c r="D131" s="455" t="s">
        <v>851</v>
      </c>
      <c r="E131" s="450" t="s">
        <v>148</v>
      </c>
      <c r="F131" s="447" t="s">
        <v>1367</v>
      </c>
      <c r="G131" s="451">
        <f>'3-OPP'!E36</f>
        <v>0</v>
      </c>
    </row>
    <row r="132" spans="1:7" ht="31.5">
      <c r="A132" s="446" t="str">
        <f t="shared" si="12"/>
        <v>Договорен фонд "ЕФ - Принсипал"</v>
      </c>
      <c r="B132" s="447" t="str">
        <f t="shared" si="13"/>
        <v>05-1204</v>
      </c>
      <c r="C132" s="448">
        <f t="shared" si="14"/>
        <v>44012</v>
      </c>
      <c r="D132" s="455" t="s">
        <v>852</v>
      </c>
      <c r="E132" s="450" t="s">
        <v>62</v>
      </c>
      <c r="F132" s="447" t="s">
        <v>1367</v>
      </c>
      <c r="G132" s="451">
        <f>'3-OPP'!E37</f>
        <v>169186.61000000034</v>
      </c>
    </row>
    <row r="133" spans="1:7" ht="31.5">
      <c r="A133" s="446" t="str">
        <f t="shared" si="12"/>
        <v>Договорен фонд "ЕФ - Принсипал"</v>
      </c>
      <c r="B133" s="447" t="str">
        <f t="shared" si="13"/>
        <v>05-1204</v>
      </c>
      <c r="C133" s="448">
        <f t="shared" si="14"/>
        <v>44012</v>
      </c>
      <c r="D133" s="455" t="s">
        <v>853</v>
      </c>
      <c r="E133" s="450" t="s">
        <v>982</v>
      </c>
      <c r="F133" s="447" t="s">
        <v>1367</v>
      </c>
      <c r="G133" s="451">
        <f>'3-OPP'!E38</f>
        <v>1706107.1</v>
      </c>
    </row>
    <row r="134" spans="1:7" ht="31.5">
      <c r="A134" s="446" t="str">
        <f t="shared" si="12"/>
        <v>Договорен фонд "ЕФ - Принсипал"</v>
      </c>
      <c r="B134" s="447" t="str">
        <f t="shared" si="13"/>
        <v>05-1204</v>
      </c>
      <c r="C134" s="448">
        <f t="shared" si="14"/>
        <v>44012</v>
      </c>
      <c r="D134" s="455" t="s">
        <v>854</v>
      </c>
      <c r="E134" s="450" t="s">
        <v>983</v>
      </c>
      <c r="F134" s="447" t="s">
        <v>1367</v>
      </c>
      <c r="G134" s="451">
        <f>'3-OPP'!E39</f>
        <v>1875293.7100000004</v>
      </c>
    </row>
    <row r="135" spans="1:7">
      <c r="A135" s="446" t="str">
        <f t="shared" si="12"/>
        <v>Договорен фонд "ЕФ - Принсипал"</v>
      </c>
      <c r="B135" s="447" t="str">
        <f t="shared" si="13"/>
        <v>05-1204</v>
      </c>
      <c r="C135" s="448">
        <f t="shared" si="14"/>
        <v>44012</v>
      </c>
      <c r="D135" s="449" t="s">
        <v>855</v>
      </c>
      <c r="E135" s="453" t="s">
        <v>91</v>
      </c>
      <c r="F135" s="447" t="s">
        <v>1367</v>
      </c>
      <c r="G135" s="451">
        <f>'3-OPP'!E40</f>
        <v>1174593.71</v>
      </c>
    </row>
    <row r="136" spans="1:7" ht="31.5">
      <c r="A136" s="434" t="str">
        <f t="shared" si="12"/>
        <v>Договорен фонд "ЕФ - Принсипал"</v>
      </c>
      <c r="B136" s="435" t="str">
        <f t="shared" si="13"/>
        <v>05-1204</v>
      </c>
      <c r="C136" s="436">
        <f t="shared" si="14"/>
        <v>44012</v>
      </c>
      <c r="D136" s="456" t="s">
        <v>856</v>
      </c>
      <c r="E136" s="457" t="s">
        <v>95</v>
      </c>
      <c r="F136" s="435" t="s">
        <v>1368</v>
      </c>
      <c r="G136" s="439">
        <f>'4-OSK'!I13</f>
        <v>15489328.530000001</v>
      </c>
    </row>
    <row r="137" spans="1:7" ht="31.5">
      <c r="A137" s="434" t="str">
        <f t="shared" si="12"/>
        <v>Договорен фонд "ЕФ - Принсипал"</v>
      </c>
      <c r="B137" s="435" t="str">
        <f t="shared" si="13"/>
        <v>05-1204</v>
      </c>
      <c r="C137" s="436">
        <f t="shared" si="14"/>
        <v>44012</v>
      </c>
      <c r="D137" s="456" t="s">
        <v>857</v>
      </c>
      <c r="E137" s="457" t="s">
        <v>49</v>
      </c>
      <c r="F137" s="435" t="s">
        <v>1368</v>
      </c>
      <c r="G137" s="439">
        <f>'4-OSK'!I14</f>
        <v>18717459.149999999</v>
      </c>
    </row>
    <row r="138" spans="1:7" ht="31.5">
      <c r="A138" s="434" t="str">
        <f t="shared" si="12"/>
        <v>Договорен фонд "ЕФ - Принсипал"</v>
      </c>
      <c r="B138" s="435" t="str">
        <f t="shared" si="13"/>
        <v>05-1204</v>
      </c>
      <c r="C138" s="436">
        <f t="shared" si="14"/>
        <v>44012</v>
      </c>
      <c r="D138" s="456" t="s">
        <v>858</v>
      </c>
      <c r="E138" s="457" t="s">
        <v>50</v>
      </c>
      <c r="F138" s="435" t="s">
        <v>1368</v>
      </c>
      <c r="G138" s="439">
        <f>'4-OSK'!I15</f>
        <v>0</v>
      </c>
    </row>
    <row r="139" spans="1:7" ht="31.5">
      <c r="A139" s="434" t="str">
        <f t="shared" si="12"/>
        <v>Договорен фонд "ЕФ - Принсипал"</v>
      </c>
      <c r="B139" s="435" t="str">
        <f t="shared" si="13"/>
        <v>05-1204</v>
      </c>
      <c r="C139" s="436">
        <f t="shared" si="14"/>
        <v>44012</v>
      </c>
      <c r="D139" s="456" t="s">
        <v>859</v>
      </c>
      <c r="E139" s="458" t="s">
        <v>224</v>
      </c>
      <c r="F139" s="435" t="s">
        <v>1368</v>
      </c>
      <c r="G139" s="439">
        <f>'4-OSK'!I16</f>
        <v>0</v>
      </c>
    </row>
    <row r="140" spans="1:7" ht="31.5">
      <c r="A140" s="434" t="str">
        <f t="shared" si="12"/>
        <v>Договорен фонд "ЕФ - Принсипал"</v>
      </c>
      <c r="B140" s="435" t="str">
        <f t="shared" si="13"/>
        <v>05-1204</v>
      </c>
      <c r="C140" s="436">
        <f t="shared" si="14"/>
        <v>44012</v>
      </c>
      <c r="D140" s="456" t="s">
        <v>860</v>
      </c>
      <c r="E140" s="458" t="s">
        <v>971</v>
      </c>
      <c r="F140" s="435" t="s">
        <v>1368</v>
      </c>
      <c r="G140" s="439">
        <f>'4-OSK'!I17</f>
        <v>0</v>
      </c>
    </row>
    <row r="141" spans="1:7" ht="31.5">
      <c r="A141" s="434" t="str">
        <f t="shared" si="12"/>
        <v>Договорен фонд "ЕФ - Принсипал"</v>
      </c>
      <c r="B141" s="435" t="str">
        <f t="shared" si="13"/>
        <v>05-1204</v>
      </c>
      <c r="C141" s="436">
        <f t="shared" si="14"/>
        <v>44012</v>
      </c>
      <c r="D141" s="456" t="s">
        <v>861</v>
      </c>
      <c r="E141" s="457" t="s">
        <v>51</v>
      </c>
      <c r="F141" s="435" t="s">
        <v>1368</v>
      </c>
      <c r="G141" s="439">
        <f>'4-OSK'!I18</f>
        <v>18717459.149999999</v>
      </c>
    </row>
    <row r="142" spans="1:7" ht="31.5">
      <c r="A142" s="434" t="str">
        <f t="shared" ref="A142:A155" si="15">dfName</f>
        <v>Договорен фонд "ЕФ - Принсипал"</v>
      </c>
      <c r="B142" s="435" t="str">
        <f t="shared" ref="B142:B155" si="16">dfRG</f>
        <v>05-1204</v>
      </c>
      <c r="C142" s="436">
        <f t="shared" ref="C142:C155" si="17">EndDate</f>
        <v>44012</v>
      </c>
      <c r="D142" s="456" t="s">
        <v>862</v>
      </c>
      <c r="E142" s="457" t="s">
        <v>149</v>
      </c>
      <c r="F142" s="435" t="s">
        <v>1368</v>
      </c>
      <c r="G142" s="439">
        <f>'4-OSK'!I19</f>
        <v>4830000</v>
      </c>
    </row>
    <row r="143" spans="1:7" ht="31.5">
      <c r="A143" s="434" t="str">
        <f t="shared" si="15"/>
        <v>Договорен фонд "ЕФ - Принсипал"</v>
      </c>
      <c r="B143" s="435" t="str">
        <f t="shared" si="16"/>
        <v>05-1204</v>
      </c>
      <c r="C143" s="436">
        <f t="shared" si="17"/>
        <v>44012</v>
      </c>
      <c r="D143" s="456" t="s">
        <v>863</v>
      </c>
      <c r="E143" s="458" t="s">
        <v>225</v>
      </c>
      <c r="F143" s="435" t="s">
        <v>1368</v>
      </c>
      <c r="G143" s="439">
        <f>'4-OSK'!I20</f>
        <v>4841656.88</v>
      </c>
    </row>
    <row r="144" spans="1:7" ht="31.5">
      <c r="A144" s="434" t="str">
        <f t="shared" si="15"/>
        <v>Договорен фонд "ЕФ - Принсипал"</v>
      </c>
      <c r="B144" s="435" t="str">
        <f t="shared" si="16"/>
        <v>05-1204</v>
      </c>
      <c r="C144" s="436">
        <f t="shared" si="17"/>
        <v>44012</v>
      </c>
      <c r="D144" s="456" t="s">
        <v>864</v>
      </c>
      <c r="E144" s="458" t="s">
        <v>226</v>
      </c>
      <c r="F144" s="435" t="s">
        <v>1368</v>
      </c>
      <c r="G144" s="439">
        <f>'4-OSK'!I21</f>
        <v>-11656.88</v>
      </c>
    </row>
    <row r="145" spans="1:7" ht="31.5">
      <c r="A145" s="434" t="str">
        <f t="shared" si="15"/>
        <v>Договорен фонд "ЕФ - Принсипал"</v>
      </c>
      <c r="B145" s="435" t="str">
        <f t="shared" si="16"/>
        <v>05-1204</v>
      </c>
      <c r="C145" s="436">
        <f t="shared" si="17"/>
        <v>44012</v>
      </c>
      <c r="D145" s="456" t="s">
        <v>865</v>
      </c>
      <c r="E145" s="457" t="s">
        <v>52</v>
      </c>
      <c r="F145" s="435" t="s">
        <v>1368</v>
      </c>
      <c r="G145" s="439">
        <f>'4-OSK'!I22</f>
        <v>-404949.16</v>
      </c>
    </row>
    <row r="146" spans="1:7" ht="31.5">
      <c r="A146" s="434" t="str">
        <f t="shared" si="15"/>
        <v>Договорен фонд "ЕФ - Принсипал"</v>
      </c>
      <c r="B146" s="435" t="str">
        <f t="shared" si="16"/>
        <v>05-1204</v>
      </c>
      <c r="C146" s="436">
        <f t="shared" si="17"/>
        <v>44012</v>
      </c>
      <c r="D146" s="456" t="s">
        <v>866</v>
      </c>
      <c r="E146" s="458" t="s">
        <v>53</v>
      </c>
      <c r="F146" s="435" t="s">
        <v>1368</v>
      </c>
      <c r="G146" s="439">
        <f>'4-OSK'!I23</f>
        <v>0</v>
      </c>
    </row>
    <row r="147" spans="1:7" ht="31.5">
      <c r="A147" s="434" t="str">
        <f t="shared" si="15"/>
        <v>Договорен фонд "ЕФ - Принсипал"</v>
      </c>
      <c r="B147" s="435" t="str">
        <f t="shared" si="16"/>
        <v>05-1204</v>
      </c>
      <c r="C147" s="436">
        <f t="shared" si="17"/>
        <v>44012</v>
      </c>
      <c r="D147" s="456" t="s">
        <v>867</v>
      </c>
      <c r="E147" s="458" t="s">
        <v>227</v>
      </c>
      <c r="F147" s="435" t="s">
        <v>1368</v>
      </c>
      <c r="G147" s="439">
        <f>'4-OSK'!I24</f>
        <v>0</v>
      </c>
    </row>
    <row r="148" spans="1:7" ht="31.5">
      <c r="A148" s="434" t="str">
        <f t="shared" si="15"/>
        <v>Договорен фонд "ЕФ - Принсипал"</v>
      </c>
      <c r="B148" s="435" t="str">
        <f t="shared" si="16"/>
        <v>05-1204</v>
      </c>
      <c r="C148" s="436">
        <f t="shared" si="17"/>
        <v>44012</v>
      </c>
      <c r="D148" s="456" t="s">
        <v>868</v>
      </c>
      <c r="E148" s="458" t="s">
        <v>228</v>
      </c>
      <c r="F148" s="435" t="s">
        <v>1368</v>
      </c>
      <c r="G148" s="439">
        <f>'4-OSK'!I25</f>
        <v>0</v>
      </c>
    </row>
    <row r="149" spans="1:7" ht="31.5">
      <c r="A149" s="434" t="str">
        <f t="shared" si="15"/>
        <v>Договорен фонд "ЕФ - Принсипал"</v>
      </c>
      <c r="B149" s="435" t="str">
        <f t="shared" si="16"/>
        <v>05-1204</v>
      </c>
      <c r="C149" s="436">
        <f t="shared" si="17"/>
        <v>44012</v>
      </c>
      <c r="D149" s="456" t="s">
        <v>869</v>
      </c>
      <c r="E149" s="458" t="s">
        <v>54</v>
      </c>
      <c r="F149" s="435" t="s">
        <v>1368</v>
      </c>
      <c r="G149" s="439">
        <f>'4-OSK'!I26</f>
        <v>0</v>
      </c>
    </row>
    <row r="150" spans="1:7" ht="31.5">
      <c r="A150" s="434" t="str">
        <f t="shared" si="15"/>
        <v>Договорен фонд "ЕФ - Принсипал"</v>
      </c>
      <c r="B150" s="435" t="str">
        <f t="shared" si="16"/>
        <v>05-1204</v>
      </c>
      <c r="C150" s="436">
        <f t="shared" si="17"/>
        <v>44012</v>
      </c>
      <c r="D150" s="456" t="s">
        <v>870</v>
      </c>
      <c r="E150" s="458" t="s">
        <v>150</v>
      </c>
      <c r="F150" s="435" t="s">
        <v>1368</v>
      </c>
      <c r="G150" s="439">
        <f>'4-OSK'!I27</f>
        <v>0</v>
      </c>
    </row>
    <row r="151" spans="1:7" ht="31.5">
      <c r="A151" s="434" t="str">
        <f t="shared" si="15"/>
        <v>Договорен фонд "ЕФ - Принсипал"</v>
      </c>
      <c r="B151" s="435" t="str">
        <f t="shared" si="16"/>
        <v>05-1204</v>
      </c>
      <c r="C151" s="436">
        <f t="shared" si="17"/>
        <v>44012</v>
      </c>
      <c r="D151" s="456" t="s">
        <v>871</v>
      </c>
      <c r="E151" s="458" t="s">
        <v>972</v>
      </c>
      <c r="F151" s="435" t="s">
        <v>1368</v>
      </c>
      <c r="G151" s="439">
        <f>'4-OSK'!I28</f>
        <v>0</v>
      </c>
    </row>
    <row r="152" spans="1:7" ht="31.5">
      <c r="A152" s="434" t="str">
        <f t="shared" si="15"/>
        <v>Договорен фонд "ЕФ - Принсипал"</v>
      </c>
      <c r="B152" s="435" t="str">
        <f t="shared" si="16"/>
        <v>05-1204</v>
      </c>
      <c r="C152" s="436">
        <f t="shared" si="17"/>
        <v>44012</v>
      </c>
      <c r="D152" s="456" t="s">
        <v>872</v>
      </c>
      <c r="E152" s="458" t="s">
        <v>973</v>
      </c>
      <c r="F152" s="435" t="s">
        <v>1368</v>
      </c>
      <c r="G152" s="439">
        <f>'4-OSK'!I29</f>
        <v>0</v>
      </c>
    </row>
    <row r="153" spans="1:7" ht="31.5">
      <c r="A153" s="434" t="str">
        <f t="shared" si="15"/>
        <v>Договорен фонд "ЕФ - Принсипал"</v>
      </c>
      <c r="B153" s="435" t="str">
        <f t="shared" si="16"/>
        <v>05-1204</v>
      </c>
      <c r="C153" s="436">
        <f t="shared" si="17"/>
        <v>44012</v>
      </c>
      <c r="D153" s="456" t="s">
        <v>873</v>
      </c>
      <c r="E153" s="458" t="s">
        <v>151</v>
      </c>
      <c r="F153" s="435" t="s">
        <v>1368</v>
      </c>
      <c r="G153" s="439">
        <f>'4-OSK'!I30</f>
        <v>0</v>
      </c>
    </row>
    <row r="154" spans="1:7" ht="31.5">
      <c r="A154" s="434" t="str">
        <f t="shared" si="15"/>
        <v>Договорен фонд "ЕФ - Принсипал"</v>
      </c>
      <c r="B154" s="435" t="str">
        <f t="shared" si="16"/>
        <v>05-1204</v>
      </c>
      <c r="C154" s="436">
        <f t="shared" si="17"/>
        <v>44012</v>
      </c>
      <c r="D154" s="456" t="s">
        <v>874</v>
      </c>
      <c r="E154" s="458" t="s">
        <v>972</v>
      </c>
      <c r="F154" s="435" t="s">
        <v>1368</v>
      </c>
      <c r="G154" s="439">
        <f>'4-OSK'!I31</f>
        <v>0</v>
      </c>
    </row>
    <row r="155" spans="1:7" ht="31.5">
      <c r="A155" s="434" t="str">
        <f t="shared" si="15"/>
        <v>Договорен фонд "ЕФ - Принсипал"</v>
      </c>
      <c r="B155" s="435" t="str">
        <f t="shared" si="16"/>
        <v>05-1204</v>
      </c>
      <c r="C155" s="436">
        <f t="shared" si="17"/>
        <v>44012</v>
      </c>
      <c r="D155" s="456" t="s">
        <v>875</v>
      </c>
      <c r="E155" s="458" t="s">
        <v>973</v>
      </c>
      <c r="F155" s="435" t="s">
        <v>1368</v>
      </c>
      <c r="G155" s="439">
        <f>'4-OSK'!I32</f>
        <v>0</v>
      </c>
    </row>
    <row r="156" spans="1:7" ht="31.5">
      <c r="A156" s="434"/>
      <c r="B156" s="435"/>
      <c r="C156" s="436"/>
      <c r="D156" s="456" t="s">
        <v>876</v>
      </c>
      <c r="E156" s="458" t="s">
        <v>117</v>
      </c>
      <c r="F156" s="435" t="s">
        <v>1368</v>
      </c>
      <c r="G156" s="439">
        <f>'4-OSK'!I33</f>
        <v>0</v>
      </c>
    </row>
    <row r="157" spans="1:7" ht="31.5">
      <c r="A157" s="434" t="str">
        <f t="shared" ref="A157:A199" si="18">dfName</f>
        <v>Договорен фонд "ЕФ - Принсипал"</v>
      </c>
      <c r="B157" s="435" t="str">
        <f t="shared" ref="B157:B199" si="19">dfRG</f>
        <v>05-1204</v>
      </c>
      <c r="C157" s="436">
        <f t="shared" ref="C157:C199" si="20">EndDate</f>
        <v>44012</v>
      </c>
      <c r="D157" s="456" t="s">
        <v>865</v>
      </c>
      <c r="E157" s="457" t="s">
        <v>55</v>
      </c>
      <c r="F157" s="435" t="s">
        <v>1368</v>
      </c>
      <c r="G157" s="439">
        <f>'4-OSK'!I34</f>
        <v>23142509.989999998</v>
      </c>
    </row>
    <row r="158" spans="1:7" ht="31.5">
      <c r="A158" s="434" t="str">
        <f t="shared" si="18"/>
        <v>Договорен фонд "ЕФ - Принсипал"</v>
      </c>
      <c r="B158" s="435" t="str">
        <f t="shared" si="19"/>
        <v>05-1204</v>
      </c>
      <c r="C158" s="436">
        <f t="shared" si="20"/>
        <v>44012</v>
      </c>
      <c r="D158" s="456" t="s">
        <v>877</v>
      </c>
      <c r="E158" s="458" t="s">
        <v>126</v>
      </c>
      <c r="F158" s="435" t="s">
        <v>1368</v>
      </c>
      <c r="G158" s="439">
        <f>'4-OSK'!I35</f>
        <v>0</v>
      </c>
    </row>
    <row r="159" spans="1:7" ht="31.5">
      <c r="A159" s="434" t="str">
        <f t="shared" si="18"/>
        <v>Договорен фонд "ЕФ - Принсипал"</v>
      </c>
      <c r="B159" s="435" t="str">
        <f t="shared" si="19"/>
        <v>05-1204</v>
      </c>
      <c r="C159" s="436">
        <f t="shared" si="20"/>
        <v>44012</v>
      </c>
      <c r="D159" s="456" t="s">
        <v>878</v>
      </c>
      <c r="E159" s="457" t="s">
        <v>56</v>
      </c>
      <c r="F159" s="435" t="s">
        <v>1368</v>
      </c>
      <c r="G159" s="439">
        <f>'4-OSK'!I36</f>
        <v>23142509.989999998</v>
      </c>
    </row>
    <row r="160" spans="1:7">
      <c r="A160" s="475" t="str">
        <f t="shared" si="18"/>
        <v>Договорен фонд "ЕФ - Принсипал"</v>
      </c>
      <c r="B160" s="476" t="str">
        <f t="shared" si="19"/>
        <v>05-1204</v>
      </c>
      <c r="C160" s="477">
        <f t="shared" si="20"/>
        <v>44012</v>
      </c>
      <c r="D160" s="561" t="s">
        <v>1395</v>
      </c>
      <c r="E160" s="562" t="s">
        <v>1408</v>
      </c>
      <c r="F160" s="476" t="s">
        <v>1409</v>
      </c>
      <c r="G160" s="591" t="e">
        <f>#REF!</f>
        <v>#REF!</v>
      </c>
    </row>
    <row r="161" spans="1:7">
      <c r="A161" s="475" t="str">
        <f t="shared" si="18"/>
        <v>Договорен фонд "ЕФ - Принсипал"</v>
      </c>
      <c r="B161" s="476" t="str">
        <f t="shared" si="19"/>
        <v>05-1204</v>
      </c>
      <c r="C161" s="477">
        <f t="shared" si="20"/>
        <v>44012</v>
      </c>
      <c r="D161" s="561" t="s">
        <v>1396</v>
      </c>
      <c r="E161" s="562" t="s">
        <v>1374</v>
      </c>
      <c r="F161" s="476" t="s">
        <v>1409</v>
      </c>
      <c r="G161" s="592" t="e">
        <f>#REF!</f>
        <v>#REF!</v>
      </c>
    </row>
    <row r="162" spans="1:7">
      <c r="A162" s="475" t="str">
        <f t="shared" si="18"/>
        <v>Договорен фонд "ЕФ - Принсипал"</v>
      </c>
      <c r="B162" s="476" t="str">
        <f t="shared" si="19"/>
        <v>05-1204</v>
      </c>
      <c r="C162" s="477">
        <f t="shared" si="20"/>
        <v>44012</v>
      </c>
      <c r="D162" s="561" t="s">
        <v>1397</v>
      </c>
      <c r="E162" s="563" t="s">
        <v>1373</v>
      </c>
      <c r="F162" s="476" t="s">
        <v>1409</v>
      </c>
      <c r="G162" s="592" t="e">
        <f>#REF!</f>
        <v>#REF!</v>
      </c>
    </row>
    <row r="163" spans="1:7">
      <c r="A163" s="475" t="str">
        <f t="shared" si="18"/>
        <v>Договорен фонд "ЕФ - Принсипал"</v>
      </c>
      <c r="B163" s="476" t="str">
        <f t="shared" si="19"/>
        <v>05-1204</v>
      </c>
      <c r="C163" s="477">
        <f t="shared" si="20"/>
        <v>44012</v>
      </c>
      <c r="D163" s="561" t="s">
        <v>1398</v>
      </c>
      <c r="E163" s="564" t="s">
        <v>1386</v>
      </c>
      <c r="F163" s="476" t="s">
        <v>1409</v>
      </c>
      <c r="G163" s="592" t="e">
        <f>#REF!</f>
        <v>#REF!</v>
      </c>
    </row>
    <row r="164" spans="1:7" ht="31.5">
      <c r="A164" s="475" t="str">
        <f t="shared" si="18"/>
        <v>Договорен фонд "ЕФ - Принсипал"</v>
      </c>
      <c r="B164" s="476" t="str">
        <f t="shared" si="19"/>
        <v>05-1204</v>
      </c>
      <c r="C164" s="477">
        <f t="shared" si="20"/>
        <v>44012</v>
      </c>
      <c r="D164" s="561" t="s">
        <v>1399</v>
      </c>
      <c r="E164" s="564" t="s">
        <v>1388</v>
      </c>
      <c r="F164" s="476" t="s">
        <v>1409</v>
      </c>
      <c r="G164" s="593" t="e">
        <f>#REF!</f>
        <v>#REF!</v>
      </c>
    </row>
    <row r="165" spans="1:7">
      <c r="A165" s="475" t="str">
        <f t="shared" si="18"/>
        <v>Договорен фонд "ЕФ - Принсипал"</v>
      </c>
      <c r="B165" s="476" t="str">
        <f t="shared" si="19"/>
        <v>05-1204</v>
      </c>
      <c r="C165" s="477">
        <f t="shared" si="20"/>
        <v>44012</v>
      </c>
      <c r="D165" s="561" t="s">
        <v>1400</v>
      </c>
      <c r="E165" s="564" t="s">
        <v>1387</v>
      </c>
      <c r="F165" s="476" t="s">
        <v>1409</v>
      </c>
      <c r="G165" s="592" t="e">
        <f>#REF!</f>
        <v>#REF!</v>
      </c>
    </row>
    <row r="166" spans="1:7" ht="31.5">
      <c r="A166" s="475" t="str">
        <f t="shared" si="18"/>
        <v>Договорен фонд "ЕФ - Принсипал"</v>
      </c>
      <c r="B166" s="476" t="str">
        <f t="shared" si="19"/>
        <v>05-1204</v>
      </c>
      <c r="C166" s="477">
        <f t="shared" si="20"/>
        <v>44012</v>
      </c>
      <c r="D166" s="561" t="s">
        <v>1401</v>
      </c>
      <c r="E166" s="564" t="s">
        <v>1389</v>
      </c>
      <c r="F166" s="476" t="s">
        <v>1409</v>
      </c>
      <c r="G166" s="593" t="e">
        <f>#REF!</f>
        <v>#REF!</v>
      </c>
    </row>
    <row r="167" spans="1:7" ht="31.5">
      <c r="A167" s="475" t="str">
        <f t="shared" si="18"/>
        <v>Договорен фонд "ЕФ - Принсипал"</v>
      </c>
      <c r="B167" s="476" t="str">
        <f t="shared" si="19"/>
        <v>05-1204</v>
      </c>
      <c r="C167" s="477">
        <f t="shared" si="20"/>
        <v>44012</v>
      </c>
      <c r="D167" s="561" t="s">
        <v>1402</v>
      </c>
      <c r="E167" s="564" t="s">
        <v>1390</v>
      </c>
      <c r="F167" s="476" t="s">
        <v>1409</v>
      </c>
      <c r="G167" s="592" t="e">
        <f>#REF!</f>
        <v>#REF!</v>
      </c>
    </row>
    <row r="168" spans="1:7" ht="31.5">
      <c r="A168" s="475" t="str">
        <f t="shared" si="18"/>
        <v>Договорен фонд "ЕФ - Принсипал"</v>
      </c>
      <c r="B168" s="476" t="str">
        <f t="shared" si="19"/>
        <v>05-1204</v>
      </c>
      <c r="C168" s="477">
        <f t="shared" si="20"/>
        <v>44012</v>
      </c>
      <c r="D168" s="561" t="s">
        <v>1403</v>
      </c>
      <c r="E168" s="564" t="s">
        <v>1391</v>
      </c>
      <c r="F168" s="476" t="s">
        <v>1409</v>
      </c>
      <c r="G168" s="592" t="e">
        <f>#REF!</f>
        <v>#REF!</v>
      </c>
    </row>
    <row r="169" spans="1:7">
      <c r="A169" s="475" t="str">
        <f t="shared" si="18"/>
        <v>Договорен фонд "ЕФ - Принсипал"</v>
      </c>
      <c r="B169" s="476" t="str">
        <f t="shared" si="19"/>
        <v>05-1204</v>
      </c>
      <c r="C169" s="477">
        <f t="shared" si="20"/>
        <v>44012</v>
      </c>
      <c r="D169" s="561" t="s">
        <v>1404</v>
      </c>
      <c r="E169" s="565" t="s">
        <v>1392</v>
      </c>
      <c r="F169" s="476" t="s">
        <v>1409</v>
      </c>
      <c r="G169" s="594" t="e">
        <f>#REF!</f>
        <v>#REF!</v>
      </c>
    </row>
    <row r="170" spans="1:7">
      <c r="A170" s="475" t="str">
        <f t="shared" si="18"/>
        <v>Договорен фонд "ЕФ - Принсипал"</v>
      </c>
      <c r="B170" s="476" t="str">
        <f t="shared" si="19"/>
        <v>05-1204</v>
      </c>
      <c r="C170" s="477">
        <f t="shared" si="20"/>
        <v>44012</v>
      </c>
      <c r="D170" s="561" t="s">
        <v>1405</v>
      </c>
      <c r="E170" s="565" t="s">
        <v>1393</v>
      </c>
      <c r="F170" s="476" t="s">
        <v>1409</v>
      </c>
      <c r="G170" s="594" t="e">
        <f>#REF!</f>
        <v>#REF!</v>
      </c>
    </row>
    <row r="171" spans="1:7">
      <c r="A171" s="475" t="str">
        <f t="shared" si="18"/>
        <v>Договорен фонд "ЕФ - Принсипал"</v>
      </c>
      <c r="B171" s="476" t="str">
        <f t="shared" si="19"/>
        <v>05-1204</v>
      </c>
      <c r="C171" s="477">
        <f t="shared" si="20"/>
        <v>44012</v>
      </c>
      <c r="D171" s="561" t="s">
        <v>1407</v>
      </c>
      <c r="E171" s="565" t="s">
        <v>1394</v>
      </c>
      <c r="F171" s="476" t="s">
        <v>1409</v>
      </c>
      <c r="G171" s="594" t="e">
        <f>#REF!</f>
        <v>#REF!</v>
      </c>
    </row>
    <row r="172" spans="1:7">
      <c r="A172" s="475" t="str">
        <f t="shared" si="18"/>
        <v>Договорен фонд "ЕФ - Принсипал"</v>
      </c>
      <c r="B172" s="476" t="str">
        <f t="shared" si="19"/>
        <v>05-1204</v>
      </c>
      <c r="C172" s="477">
        <f t="shared" si="20"/>
        <v>44012</v>
      </c>
      <c r="D172" s="561" t="s">
        <v>1447</v>
      </c>
      <c r="E172" s="565" t="s">
        <v>1443</v>
      </c>
      <c r="F172" s="476" t="s">
        <v>1409</v>
      </c>
      <c r="G172" s="595" t="e">
        <f>#REF!</f>
        <v>#REF!</v>
      </c>
    </row>
    <row r="173" spans="1:7">
      <c r="A173" s="475" t="str">
        <f t="shared" si="18"/>
        <v>Договорен фонд "ЕФ - Принсипал"</v>
      </c>
      <c r="B173" s="476" t="str">
        <f t="shared" si="19"/>
        <v>05-1204</v>
      </c>
      <c r="C173" s="477">
        <f t="shared" si="20"/>
        <v>44012</v>
      </c>
      <c r="D173" s="561" t="s">
        <v>1448</v>
      </c>
      <c r="E173" s="565" t="s">
        <v>1444</v>
      </c>
      <c r="F173" s="476" t="s">
        <v>1409</v>
      </c>
      <c r="G173" s="595" t="e">
        <f>#REF!</f>
        <v>#REF!</v>
      </c>
    </row>
    <row r="174" spans="1:7">
      <c r="A174" s="475" t="str">
        <f t="shared" si="18"/>
        <v>Договорен фонд "ЕФ - Принсипал"</v>
      </c>
      <c r="B174" s="476" t="str">
        <f t="shared" si="19"/>
        <v>05-1204</v>
      </c>
      <c r="C174" s="477">
        <f t="shared" si="20"/>
        <v>44012</v>
      </c>
      <c r="D174" s="561" t="s">
        <v>1449</v>
      </c>
      <c r="E174" s="565" t="s">
        <v>1445</v>
      </c>
      <c r="F174" s="476" t="s">
        <v>1409</v>
      </c>
      <c r="G174" s="595" t="e">
        <f>#REF!</f>
        <v>#REF!</v>
      </c>
    </row>
    <row r="175" spans="1:7">
      <c r="A175" s="475" t="str">
        <f t="shared" si="18"/>
        <v>Договорен фонд "ЕФ - Принсипал"</v>
      </c>
      <c r="B175" s="476" t="str">
        <f t="shared" si="19"/>
        <v>05-1204</v>
      </c>
      <c r="C175" s="477">
        <f t="shared" si="20"/>
        <v>44012</v>
      </c>
      <c r="D175" s="561" t="s">
        <v>1450</v>
      </c>
      <c r="E175" s="565" t="s">
        <v>1446</v>
      </c>
      <c r="F175" s="476" t="s">
        <v>1409</v>
      </c>
      <c r="G175" s="595" t="e">
        <f>#REF!</f>
        <v>#REF!</v>
      </c>
    </row>
    <row r="176" spans="1:7" ht="31.5">
      <c r="A176" s="446" t="str">
        <f t="shared" si="18"/>
        <v>Договорен фонд "ЕФ - Принсипал"</v>
      </c>
      <c r="B176" s="447" t="str">
        <f t="shared" si="19"/>
        <v>05-1204</v>
      </c>
      <c r="C176" s="448">
        <f t="shared" si="20"/>
        <v>44012</v>
      </c>
      <c r="D176" s="459" t="s">
        <v>880</v>
      </c>
      <c r="E176" s="460" t="s">
        <v>152</v>
      </c>
      <c r="F176" s="447" t="s">
        <v>1369</v>
      </c>
      <c r="G176" s="451">
        <f>'6-NNA'!Q12</f>
        <v>0</v>
      </c>
    </row>
    <row r="177" spans="1:7" ht="31.5">
      <c r="A177" s="446" t="str">
        <f t="shared" si="18"/>
        <v>Договорен фонд "ЕФ - Принсипал"</v>
      </c>
      <c r="B177" s="447" t="str">
        <f t="shared" si="19"/>
        <v>05-1204</v>
      </c>
      <c r="C177" s="448">
        <f t="shared" si="20"/>
        <v>44012</v>
      </c>
      <c r="D177" s="459" t="s">
        <v>881</v>
      </c>
      <c r="E177" s="461" t="s">
        <v>110</v>
      </c>
      <c r="F177" s="447" t="s">
        <v>1369</v>
      </c>
      <c r="G177" s="451">
        <f>'6-NNA'!Q13</f>
        <v>0</v>
      </c>
    </row>
    <row r="178" spans="1:7" ht="31.5">
      <c r="A178" s="446" t="str">
        <f t="shared" si="18"/>
        <v>Договорен фонд "ЕФ - Принсипал"</v>
      </c>
      <c r="B178" s="447" t="str">
        <f t="shared" si="19"/>
        <v>05-1204</v>
      </c>
      <c r="C178" s="448">
        <f t="shared" si="20"/>
        <v>44012</v>
      </c>
      <c r="D178" s="462" t="s">
        <v>882</v>
      </c>
      <c r="E178" s="463" t="s">
        <v>108</v>
      </c>
      <c r="F178" s="447" t="s">
        <v>1369</v>
      </c>
      <c r="G178" s="451">
        <f>'6-NNA'!Q14</f>
        <v>0</v>
      </c>
    </row>
    <row r="179" spans="1:7" ht="31.5">
      <c r="A179" s="446" t="str">
        <f t="shared" si="18"/>
        <v>Договорен фонд "ЕФ - Принсипал"</v>
      </c>
      <c r="B179" s="447" t="str">
        <f t="shared" si="19"/>
        <v>05-1204</v>
      </c>
      <c r="C179" s="448">
        <f t="shared" si="20"/>
        <v>44012</v>
      </c>
      <c r="D179" s="459" t="s">
        <v>883</v>
      </c>
      <c r="E179" s="461" t="s">
        <v>111</v>
      </c>
      <c r="F179" s="447" t="s">
        <v>1369</v>
      </c>
      <c r="G179" s="451">
        <f>'6-NNA'!Q15</f>
        <v>0</v>
      </c>
    </row>
    <row r="180" spans="1:7" ht="31.5">
      <c r="A180" s="446" t="str">
        <f t="shared" si="18"/>
        <v>Договорен фонд "ЕФ - Принсипал"</v>
      </c>
      <c r="B180" s="447" t="str">
        <f t="shared" si="19"/>
        <v>05-1204</v>
      </c>
      <c r="C180" s="448">
        <f t="shared" si="20"/>
        <v>44012</v>
      </c>
      <c r="D180" s="459" t="s">
        <v>884</v>
      </c>
      <c r="E180" s="461" t="s">
        <v>10</v>
      </c>
      <c r="F180" s="447" t="s">
        <v>1369</v>
      </c>
      <c r="G180" s="451">
        <f>'6-NNA'!Q16</f>
        <v>0</v>
      </c>
    </row>
    <row r="181" spans="1:7" ht="31.5">
      <c r="A181" s="446" t="str">
        <f t="shared" si="18"/>
        <v>Договорен фонд "ЕФ - Принсипал"</v>
      </c>
      <c r="B181" s="447" t="str">
        <f t="shared" si="19"/>
        <v>05-1204</v>
      </c>
      <c r="C181" s="448">
        <f t="shared" si="20"/>
        <v>44012</v>
      </c>
      <c r="D181" s="459" t="s">
        <v>885</v>
      </c>
      <c r="E181" s="460" t="s">
        <v>153</v>
      </c>
      <c r="F181" s="447" t="s">
        <v>1369</v>
      </c>
      <c r="G181" s="451">
        <f>'6-NNA'!Q17</f>
        <v>0</v>
      </c>
    </row>
    <row r="182" spans="1:7">
      <c r="A182" s="446" t="str">
        <f t="shared" si="18"/>
        <v>Договорен фонд "ЕФ - Принсипал"</v>
      </c>
      <c r="B182" s="447" t="str">
        <f t="shared" si="19"/>
        <v>05-1204</v>
      </c>
      <c r="C182" s="448">
        <f t="shared" si="20"/>
        <v>44012</v>
      </c>
      <c r="D182" s="464" t="s">
        <v>886</v>
      </c>
      <c r="E182" s="465" t="s">
        <v>1370</v>
      </c>
      <c r="F182" s="447" t="s">
        <v>1369</v>
      </c>
      <c r="G182" s="451">
        <f>'6-NNA'!Q18</f>
        <v>0</v>
      </c>
    </row>
    <row r="183" spans="1:7">
      <c r="A183" s="466" t="str">
        <f t="shared" si="18"/>
        <v>Договорен фонд "ЕФ - Принсипал"</v>
      </c>
      <c r="B183" s="467" t="str">
        <f t="shared" si="19"/>
        <v>05-1204</v>
      </c>
      <c r="C183" s="468">
        <f t="shared" si="20"/>
        <v>44012</v>
      </c>
      <c r="D183" s="469"/>
      <c r="E183" s="470" t="s">
        <v>85</v>
      </c>
      <c r="F183" s="467" t="s">
        <v>1371</v>
      </c>
      <c r="G183" s="471" t="str">
        <f>'7-RP'!C12</f>
        <v xml:space="preserve"> </v>
      </c>
    </row>
    <row r="184" spans="1:7">
      <c r="A184" s="466" t="str">
        <f t="shared" si="18"/>
        <v>Договорен фонд "ЕФ - Принсипал"</v>
      </c>
      <c r="B184" s="467" t="str">
        <f t="shared" si="19"/>
        <v>05-1204</v>
      </c>
      <c r="C184" s="468">
        <f t="shared" si="20"/>
        <v>44012</v>
      </c>
      <c r="D184" s="472" t="s">
        <v>887</v>
      </c>
      <c r="E184" s="473" t="s">
        <v>154</v>
      </c>
      <c r="F184" s="467" t="s">
        <v>1371</v>
      </c>
      <c r="G184" s="471">
        <f>'7-RP'!C13</f>
        <v>0</v>
      </c>
    </row>
    <row r="185" spans="1:7">
      <c r="A185" s="466" t="str">
        <f t="shared" si="18"/>
        <v>Договорен фонд "ЕФ - Принсипал"</v>
      </c>
      <c r="B185" s="467" t="str">
        <f t="shared" si="19"/>
        <v>05-1204</v>
      </c>
      <c r="C185" s="468">
        <f t="shared" si="20"/>
        <v>44012</v>
      </c>
      <c r="D185" s="472" t="s">
        <v>888</v>
      </c>
      <c r="E185" s="473" t="s">
        <v>155</v>
      </c>
      <c r="F185" s="467" t="s">
        <v>1371</v>
      </c>
      <c r="G185" s="471">
        <f>'7-RP'!C14</f>
        <v>0</v>
      </c>
    </row>
    <row r="186" spans="1:7">
      <c r="A186" s="466" t="str">
        <f t="shared" si="18"/>
        <v>Договорен фонд "ЕФ - Принсипал"</v>
      </c>
      <c r="B186" s="467" t="str">
        <f t="shared" si="19"/>
        <v>05-1204</v>
      </c>
      <c r="C186" s="468">
        <f t="shared" si="20"/>
        <v>44012</v>
      </c>
      <c r="D186" s="472" t="s">
        <v>889</v>
      </c>
      <c r="E186" s="473" t="s">
        <v>156</v>
      </c>
      <c r="F186" s="467" t="s">
        <v>1371</v>
      </c>
      <c r="G186" s="471">
        <f>'7-RP'!C15</f>
        <v>0</v>
      </c>
    </row>
    <row r="187" spans="1:7">
      <c r="A187" s="466" t="str">
        <f t="shared" si="18"/>
        <v>Договорен фонд "ЕФ - Принсипал"</v>
      </c>
      <c r="B187" s="467" t="str">
        <f t="shared" si="19"/>
        <v>05-1204</v>
      </c>
      <c r="C187" s="468">
        <f t="shared" si="20"/>
        <v>44012</v>
      </c>
      <c r="D187" s="472" t="s">
        <v>890</v>
      </c>
      <c r="E187" s="473" t="s">
        <v>157</v>
      </c>
      <c r="F187" s="467" t="s">
        <v>1371</v>
      </c>
      <c r="G187" s="471">
        <f>'7-RP'!C16</f>
        <v>0</v>
      </c>
    </row>
    <row r="188" spans="1:7">
      <c r="A188" s="466" t="str">
        <f t="shared" si="18"/>
        <v>Договорен фонд "ЕФ - Принсипал"</v>
      </c>
      <c r="B188" s="467" t="str">
        <f t="shared" si="19"/>
        <v>05-1204</v>
      </c>
      <c r="C188" s="468">
        <f t="shared" si="20"/>
        <v>44012</v>
      </c>
      <c r="D188" s="472" t="s">
        <v>891</v>
      </c>
      <c r="E188" s="474" t="s">
        <v>96</v>
      </c>
      <c r="F188" s="467" t="s">
        <v>1371</v>
      </c>
      <c r="G188" s="471">
        <f>'7-RP'!C17</f>
        <v>0</v>
      </c>
    </row>
    <row r="189" spans="1:7">
      <c r="A189" s="466" t="str">
        <f t="shared" si="18"/>
        <v>Договорен фонд "ЕФ - Принсипал"</v>
      </c>
      <c r="B189" s="467" t="str">
        <f t="shared" si="19"/>
        <v>05-1204</v>
      </c>
      <c r="C189" s="468">
        <f t="shared" si="20"/>
        <v>44012</v>
      </c>
      <c r="D189" s="472" t="s">
        <v>892</v>
      </c>
      <c r="E189" s="474" t="s">
        <v>104</v>
      </c>
      <c r="F189" s="467" t="s">
        <v>1371</v>
      </c>
      <c r="G189" s="471">
        <f>'7-RP'!C18</f>
        <v>0</v>
      </c>
    </row>
    <row r="190" spans="1:7">
      <c r="A190" s="466" t="str">
        <f t="shared" si="18"/>
        <v>Договорен фонд "ЕФ - Принсипал"</v>
      </c>
      <c r="B190" s="467" t="str">
        <f t="shared" si="19"/>
        <v>05-1204</v>
      </c>
      <c r="C190" s="468">
        <f t="shared" si="20"/>
        <v>44012</v>
      </c>
      <c r="D190" s="472" t="s">
        <v>992</v>
      </c>
      <c r="E190" s="474" t="s">
        <v>10</v>
      </c>
      <c r="F190" s="467" t="s">
        <v>1371</v>
      </c>
      <c r="G190" s="471">
        <f>'7-RP'!C19</f>
        <v>0</v>
      </c>
    </row>
    <row r="191" spans="1:7" ht="31.5">
      <c r="A191" s="466" t="str">
        <f t="shared" si="18"/>
        <v>Договорен фонд "ЕФ - Принсипал"</v>
      </c>
      <c r="B191" s="467" t="str">
        <f t="shared" si="19"/>
        <v>05-1204</v>
      </c>
      <c r="C191" s="468">
        <f t="shared" si="20"/>
        <v>44012</v>
      </c>
      <c r="D191" s="472" t="s">
        <v>893</v>
      </c>
      <c r="E191" s="473" t="s">
        <v>158</v>
      </c>
      <c r="F191" s="467" t="s">
        <v>1371</v>
      </c>
      <c r="G191" s="471">
        <f>'7-RP'!C20</f>
        <v>0</v>
      </c>
    </row>
    <row r="192" spans="1:7">
      <c r="A192" s="466" t="str">
        <f t="shared" si="18"/>
        <v>Договорен фонд "ЕФ - Принсипал"</v>
      </c>
      <c r="B192" s="467" t="str">
        <f t="shared" si="19"/>
        <v>05-1204</v>
      </c>
      <c r="C192" s="468">
        <f t="shared" si="20"/>
        <v>44012</v>
      </c>
      <c r="D192" s="472" t="s">
        <v>894</v>
      </c>
      <c r="E192" s="474" t="s">
        <v>99</v>
      </c>
      <c r="F192" s="467" t="s">
        <v>1371</v>
      </c>
      <c r="G192" s="471">
        <f>'7-RP'!C21</f>
        <v>0</v>
      </c>
    </row>
    <row r="193" spans="1:7">
      <c r="A193" s="466" t="str">
        <f t="shared" si="18"/>
        <v>Договорен фонд "ЕФ - Принсипал"</v>
      </c>
      <c r="B193" s="467" t="str">
        <f t="shared" si="19"/>
        <v>05-1204</v>
      </c>
      <c r="C193" s="468">
        <f t="shared" si="20"/>
        <v>44012</v>
      </c>
      <c r="D193" s="472" t="s">
        <v>895</v>
      </c>
      <c r="E193" s="474" t="s">
        <v>97</v>
      </c>
      <c r="F193" s="467" t="s">
        <v>1371</v>
      </c>
      <c r="G193" s="471">
        <f>'7-RP'!C22</f>
        <v>0</v>
      </c>
    </row>
    <row r="194" spans="1:7">
      <c r="A194" s="466" t="str">
        <f t="shared" si="18"/>
        <v>Договорен фонд "ЕФ - Принсипал"</v>
      </c>
      <c r="B194" s="467" t="str">
        <f t="shared" si="19"/>
        <v>05-1204</v>
      </c>
      <c r="C194" s="468">
        <f t="shared" si="20"/>
        <v>44012</v>
      </c>
      <c r="D194" s="472" t="s">
        <v>896</v>
      </c>
      <c r="E194" s="474" t="s">
        <v>10</v>
      </c>
      <c r="F194" s="467" t="s">
        <v>1371</v>
      </c>
      <c r="G194" s="471">
        <f>'7-RP'!C23</f>
        <v>0</v>
      </c>
    </row>
    <row r="195" spans="1:7">
      <c r="A195" s="466" t="str">
        <f t="shared" si="18"/>
        <v>Договорен фонд "ЕФ - Принсипал"</v>
      </c>
      <c r="B195" s="467" t="str">
        <f t="shared" si="19"/>
        <v>05-1204</v>
      </c>
      <c r="C195" s="468">
        <f t="shared" si="20"/>
        <v>44012</v>
      </c>
      <c r="D195" s="472" t="s">
        <v>897</v>
      </c>
      <c r="E195" s="473" t="s">
        <v>119</v>
      </c>
      <c r="F195" s="467" t="s">
        <v>1371</v>
      </c>
      <c r="G195" s="471">
        <f>'7-RP'!C24</f>
        <v>0</v>
      </c>
    </row>
    <row r="196" spans="1:7">
      <c r="A196" s="466" t="str">
        <f t="shared" si="18"/>
        <v>Договорен фонд "ЕФ - Принсипал"</v>
      </c>
      <c r="B196" s="467" t="str">
        <f t="shared" si="19"/>
        <v>05-1204</v>
      </c>
      <c r="C196" s="468">
        <f t="shared" si="20"/>
        <v>44012</v>
      </c>
      <c r="D196" s="472" t="s">
        <v>898</v>
      </c>
      <c r="E196" s="470" t="s">
        <v>71</v>
      </c>
      <c r="F196" s="467" t="s">
        <v>1371</v>
      </c>
      <c r="G196" s="471">
        <f>'7-RP'!C25</f>
        <v>0</v>
      </c>
    </row>
    <row r="197" spans="1:7">
      <c r="A197" s="475" t="str">
        <f t="shared" si="18"/>
        <v>Договорен фонд "ЕФ - Принсипал"</v>
      </c>
      <c r="B197" s="476" t="str">
        <f t="shared" si="19"/>
        <v>05-1204</v>
      </c>
      <c r="C197" s="477">
        <f t="shared" si="20"/>
        <v>44012</v>
      </c>
      <c r="D197" s="478"/>
      <c r="E197" s="479" t="s">
        <v>86</v>
      </c>
      <c r="F197" s="476" t="s">
        <v>1372</v>
      </c>
      <c r="G197" s="480">
        <f>'7-RP'!C31</f>
        <v>0</v>
      </c>
    </row>
    <row r="198" spans="1:7">
      <c r="A198" s="475" t="str">
        <f t="shared" si="18"/>
        <v>Договорен фонд "ЕФ - Принсипал"</v>
      </c>
      <c r="B198" s="476" t="str">
        <f t="shared" si="19"/>
        <v>05-1204</v>
      </c>
      <c r="C198" s="477">
        <f t="shared" si="20"/>
        <v>44012</v>
      </c>
      <c r="D198" s="481" t="s">
        <v>899</v>
      </c>
      <c r="E198" s="482" t="s">
        <v>87</v>
      </c>
      <c r="F198" s="476" t="s">
        <v>1372</v>
      </c>
      <c r="G198" s="480">
        <f>'7-RP'!C32</f>
        <v>0</v>
      </c>
    </row>
    <row r="199" spans="1:7">
      <c r="A199" s="475" t="str">
        <f t="shared" si="18"/>
        <v>Договорен фонд "ЕФ - Принсипал"</v>
      </c>
      <c r="B199" s="476" t="str">
        <f t="shared" si="19"/>
        <v>05-1204</v>
      </c>
      <c r="C199" s="477">
        <f t="shared" si="20"/>
        <v>44012</v>
      </c>
      <c r="D199" s="481" t="s">
        <v>900</v>
      </c>
      <c r="E199" s="482" t="s">
        <v>911</v>
      </c>
      <c r="F199" s="476" t="s">
        <v>1372</v>
      </c>
      <c r="G199" s="480">
        <f>'7-RP'!C33</f>
        <v>0</v>
      </c>
    </row>
    <row r="200" spans="1:7">
      <c r="A200" s="475" t="str">
        <f t="shared" ref="A200:A212" si="21">dfName</f>
        <v>Договорен фонд "ЕФ - Принсипал"</v>
      </c>
      <c r="B200" s="476" t="str">
        <f t="shared" ref="B200:B212" si="22">dfRG</f>
        <v>05-1204</v>
      </c>
      <c r="C200" s="477">
        <f t="shared" ref="C200:C212" si="23">EndDate</f>
        <v>44012</v>
      </c>
      <c r="D200" s="481" t="s">
        <v>901</v>
      </c>
      <c r="E200" s="483" t="s">
        <v>159</v>
      </c>
      <c r="F200" s="476" t="s">
        <v>1372</v>
      </c>
      <c r="G200" s="480">
        <f>'7-RP'!C34</f>
        <v>0</v>
      </c>
    </row>
    <row r="201" spans="1:7">
      <c r="A201" s="475" t="str">
        <f t="shared" si="21"/>
        <v>Договорен фонд "ЕФ - Принсипал"</v>
      </c>
      <c r="B201" s="476" t="str">
        <f t="shared" si="22"/>
        <v>05-1204</v>
      </c>
      <c r="C201" s="477">
        <f t="shared" si="23"/>
        <v>44012</v>
      </c>
      <c r="D201" s="481" t="s">
        <v>902</v>
      </c>
      <c r="E201" s="483" t="s">
        <v>98</v>
      </c>
      <c r="F201" s="476" t="s">
        <v>1372</v>
      </c>
      <c r="G201" s="480">
        <f>'7-RP'!C35</f>
        <v>0</v>
      </c>
    </row>
    <row r="202" spans="1:7">
      <c r="A202" s="475" t="str">
        <f t="shared" si="21"/>
        <v>Договорен фонд "ЕФ - Принсипал"</v>
      </c>
      <c r="B202" s="476" t="str">
        <f t="shared" si="22"/>
        <v>05-1204</v>
      </c>
      <c r="C202" s="477">
        <f t="shared" si="23"/>
        <v>44012</v>
      </c>
      <c r="D202" s="481" t="s">
        <v>903</v>
      </c>
      <c r="E202" s="483" t="s">
        <v>118</v>
      </c>
      <c r="F202" s="476" t="s">
        <v>1372</v>
      </c>
      <c r="G202" s="480">
        <f>'7-RP'!C36</f>
        <v>0</v>
      </c>
    </row>
    <row r="203" spans="1:7">
      <c r="A203" s="475" t="str">
        <f t="shared" si="21"/>
        <v>Договорен фонд "ЕФ - Принсипал"</v>
      </c>
      <c r="B203" s="476" t="str">
        <f t="shared" si="22"/>
        <v>05-1204</v>
      </c>
      <c r="C203" s="477">
        <f t="shared" si="23"/>
        <v>44012</v>
      </c>
      <c r="D203" s="481" t="s">
        <v>904</v>
      </c>
      <c r="E203" s="482" t="s">
        <v>120</v>
      </c>
      <c r="F203" s="476" t="s">
        <v>1372</v>
      </c>
      <c r="G203" s="480">
        <f>'7-RP'!C37</f>
        <v>0</v>
      </c>
    </row>
    <row r="204" spans="1:7">
      <c r="A204" s="475" t="str">
        <f t="shared" si="21"/>
        <v>Договорен фонд "ЕФ - Принсипал"</v>
      </c>
      <c r="B204" s="476" t="str">
        <f t="shared" si="22"/>
        <v>05-1204</v>
      </c>
      <c r="C204" s="477">
        <f t="shared" si="23"/>
        <v>44012</v>
      </c>
      <c r="D204" s="481" t="s">
        <v>905</v>
      </c>
      <c r="E204" s="482" t="s">
        <v>139</v>
      </c>
      <c r="F204" s="476" t="s">
        <v>1372</v>
      </c>
      <c r="G204" s="480">
        <f>'7-RP'!C38</f>
        <v>0</v>
      </c>
    </row>
    <row r="205" spans="1:7">
      <c r="A205" s="475" t="str">
        <f t="shared" si="21"/>
        <v>Договорен фонд "ЕФ - Принсипал"</v>
      </c>
      <c r="B205" s="476" t="str">
        <f t="shared" si="22"/>
        <v>05-1204</v>
      </c>
      <c r="C205" s="477">
        <f t="shared" si="23"/>
        <v>44012</v>
      </c>
      <c r="D205" s="481" t="s">
        <v>906</v>
      </c>
      <c r="E205" s="482" t="s">
        <v>102</v>
      </c>
      <c r="F205" s="476" t="s">
        <v>1372</v>
      </c>
      <c r="G205" s="480">
        <f>'7-RP'!C39</f>
        <v>0</v>
      </c>
    </row>
    <row r="206" spans="1:7">
      <c r="A206" s="475" t="str">
        <f t="shared" si="21"/>
        <v>Договорен фонд "ЕФ - Принсипал"</v>
      </c>
      <c r="B206" s="476" t="str">
        <f t="shared" si="22"/>
        <v>05-1204</v>
      </c>
      <c r="C206" s="477">
        <f t="shared" si="23"/>
        <v>44012</v>
      </c>
      <c r="D206" s="481" t="s">
        <v>907</v>
      </c>
      <c r="E206" s="482" t="s">
        <v>103</v>
      </c>
      <c r="F206" s="476" t="s">
        <v>1372</v>
      </c>
      <c r="G206" s="480">
        <f>'7-RP'!C40</f>
        <v>0</v>
      </c>
    </row>
    <row r="207" spans="1:7" ht="31.5">
      <c r="A207" s="475" t="str">
        <f t="shared" si="21"/>
        <v>Договорен фонд "ЕФ - Принсипал"</v>
      </c>
      <c r="B207" s="476" t="str">
        <f t="shared" si="22"/>
        <v>05-1204</v>
      </c>
      <c r="C207" s="477">
        <f t="shared" si="23"/>
        <v>44012</v>
      </c>
      <c r="D207" s="481" t="s">
        <v>908</v>
      </c>
      <c r="E207" s="482" t="s">
        <v>993</v>
      </c>
      <c r="F207" s="476" t="s">
        <v>1372</v>
      </c>
      <c r="G207" s="480">
        <f>'7-RP'!C41</f>
        <v>0</v>
      </c>
    </row>
    <row r="208" spans="1:7" ht="31.5">
      <c r="A208" s="475" t="str">
        <f t="shared" si="21"/>
        <v>Договорен фонд "ЕФ - Принсипал"</v>
      </c>
      <c r="B208" s="476" t="str">
        <f t="shared" si="22"/>
        <v>05-1204</v>
      </c>
      <c r="C208" s="477">
        <f t="shared" si="23"/>
        <v>44012</v>
      </c>
      <c r="D208" s="481" t="s">
        <v>909</v>
      </c>
      <c r="E208" s="482" t="s">
        <v>994</v>
      </c>
      <c r="F208" s="476" t="s">
        <v>1372</v>
      </c>
      <c r="G208" s="480">
        <f>'7-RP'!C42</f>
        <v>0</v>
      </c>
    </row>
    <row r="209" spans="1:7" ht="31.5">
      <c r="A209" s="475" t="str">
        <f t="shared" si="21"/>
        <v>Договорен фонд "ЕФ - Принсипал"</v>
      </c>
      <c r="B209" s="476" t="str">
        <f t="shared" si="22"/>
        <v>05-1204</v>
      </c>
      <c r="C209" s="477">
        <f t="shared" si="23"/>
        <v>44012</v>
      </c>
      <c r="D209" s="481" t="s">
        <v>913</v>
      </c>
      <c r="E209" s="482" t="s">
        <v>142</v>
      </c>
      <c r="F209" s="476" t="s">
        <v>1372</v>
      </c>
      <c r="G209" s="480">
        <f>'7-RP'!C43</f>
        <v>0</v>
      </c>
    </row>
    <row r="210" spans="1:7">
      <c r="A210" s="475" t="str">
        <f t="shared" si="21"/>
        <v>Договорен фонд "ЕФ - Принсипал"</v>
      </c>
      <c r="B210" s="476" t="str">
        <f t="shared" si="22"/>
        <v>05-1204</v>
      </c>
      <c r="C210" s="477">
        <f t="shared" si="23"/>
        <v>44012</v>
      </c>
      <c r="D210" s="481" t="s">
        <v>996</v>
      </c>
      <c r="E210" s="482" t="s">
        <v>995</v>
      </c>
      <c r="F210" s="476" t="s">
        <v>1372</v>
      </c>
      <c r="G210" s="480">
        <f>'7-RP'!C44</f>
        <v>0</v>
      </c>
    </row>
    <row r="211" spans="1:7">
      <c r="A211" s="475" t="str">
        <f t="shared" si="21"/>
        <v>Договорен фонд "ЕФ - Принсипал"</v>
      </c>
      <c r="B211" s="476" t="str">
        <f t="shared" si="22"/>
        <v>05-1204</v>
      </c>
      <c r="C211" s="477">
        <f t="shared" si="23"/>
        <v>44012</v>
      </c>
      <c r="D211" s="481" t="s">
        <v>997</v>
      </c>
      <c r="E211" s="483" t="s">
        <v>88</v>
      </c>
      <c r="F211" s="476" t="s">
        <v>1372</v>
      </c>
      <c r="G211" s="480">
        <f>'7-RP'!C45</f>
        <v>0</v>
      </c>
    </row>
    <row r="212" spans="1:7" ht="16.5" thickBot="1">
      <c r="A212" s="484" t="str">
        <f t="shared" si="21"/>
        <v>Договорен фонд "ЕФ - Принсипал"</v>
      </c>
      <c r="B212" s="485" t="str">
        <f t="shared" si="22"/>
        <v>05-1204</v>
      </c>
      <c r="C212" s="486">
        <f t="shared" si="23"/>
        <v>44012</v>
      </c>
      <c r="D212" s="487" t="s">
        <v>910</v>
      </c>
      <c r="E212" s="488" t="s">
        <v>75</v>
      </c>
      <c r="F212" s="485" t="s">
        <v>1372</v>
      </c>
      <c r="G212" s="489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RowHeight="15.75"/>
  <cols>
    <col min="1" max="1" width="16.42578125" style="48" bestFit="1" customWidth="1"/>
    <col min="2" max="2" width="32" style="48" bestFit="1" customWidth="1"/>
    <col min="3" max="3" width="9.140625" style="48"/>
    <col min="4" max="4" width="8" style="48" bestFit="1" customWidth="1"/>
    <col min="5" max="5" width="65.5703125" style="48" bestFit="1" customWidth="1"/>
    <col min="6" max="6" width="9.140625" style="48"/>
    <col min="7" max="7" width="12.5703125" style="48" bestFit="1" customWidth="1"/>
    <col min="8" max="8" width="31.140625" style="48" customWidth="1"/>
    <col min="9" max="16384" width="9.14062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91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91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91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91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91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91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91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91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91" t="s">
        <v>1016</v>
      </c>
    </row>
    <row r="12" spans="1:10">
      <c r="D12" s="51" t="s">
        <v>294</v>
      </c>
      <c r="E12" s="51" t="s">
        <v>295</v>
      </c>
      <c r="G12" t="s">
        <v>1017</v>
      </c>
      <c r="H12" s="291" t="s">
        <v>1018</v>
      </c>
    </row>
    <row r="13" spans="1:10" ht="25.5">
      <c r="D13" s="51" t="s">
        <v>296</v>
      </c>
      <c r="E13" s="51" t="s">
        <v>297</v>
      </c>
      <c r="G13" t="s">
        <v>1019</v>
      </c>
      <c r="H13" s="291" t="s">
        <v>1020</v>
      </c>
    </row>
    <row r="14" spans="1:10">
      <c r="D14" s="51" t="s">
        <v>298</v>
      </c>
      <c r="E14" s="51" t="s">
        <v>299</v>
      </c>
      <c r="G14" t="s">
        <v>1021</v>
      </c>
      <c r="H14" s="291" t="s">
        <v>1022</v>
      </c>
    </row>
    <row r="15" spans="1:10">
      <c r="D15" s="51" t="s">
        <v>300</v>
      </c>
      <c r="E15" s="51" t="s">
        <v>301</v>
      </c>
      <c r="G15" t="s">
        <v>1023</v>
      </c>
      <c r="H15" s="291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91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91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91" t="s">
        <v>1030</v>
      </c>
    </row>
    <row r="19" spans="1:8">
      <c r="D19" s="51" t="s">
        <v>308</v>
      </c>
      <c r="E19" s="51" t="s">
        <v>309</v>
      </c>
      <c r="G19" t="s">
        <v>1031</v>
      </c>
      <c r="H19" s="291" t="s">
        <v>1032</v>
      </c>
    </row>
    <row r="20" spans="1:8">
      <c r="D20" s="51" t="s">
        <v>310</v>
      </c>
      <c r="E20" s="51" t="s">
        <v>311</v>
      </c>
      <c r="G20" t="s">
        <v>1033</v>
      </c>
      <c r="H20" s="291" t="s">
        <v>1034</v>
      </c>
    </row>
    <row r="21" spans="1:8">
      <c r="A21" s="290"/>
      <c r="D21" s="51" t="s">
        <v>312</v>
      </c>
      <c r="E21" s="51" t="s">
        <v>313</v>
      </c>
      <c r="G21" t="s">
        <v>1035</v>
      </c>
      <c r="H21" s="291" t="s">
        <v>1036</v>
      </c>
    </row>
    <row r="22" spans="1:8">
      <c r="A22" s="290" t="s">
        <v>1327</v>
      </c>
      <c r="D22" s="51" t="s">
        <v>314</v>
      </c>
      <c r="E22" s="51" t="s">
        <v>315</v>
      </c>
      <c r="G22" t="s">
        <v>1037</v>
      </c>
      <c r="H22" s="291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91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91" t="s">
        <v>1042</v>
      </c>
    </row>
    <row r="25" spans="1:8">
      <c r="D25" s="51" t="s">
        <v>320</v>
      </c>
      <c r="E25" s="51" t="s">
        <v>321</v>
      </c>
      <c r="G25" t="s">
        <v>1043</v>
      </c>
      <c r="H25" s="291" t="s">
        <v>1044</v>
      </c>
    </row>
    <row r="26" spans="1:8">
      <c r="D26" s="51" t="s">
        <v>322</v>
      </c>
      <c r="E26" s="51" t="s">
        <v>323</v>
      </c>
      <c r="G26" t="s">
        <v>1045</v>
      </c>
      <c r="H26" s="291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91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91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91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91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91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91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91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91" t="s">
        <v>1062</v>
      </c>
    </row>
    <row r="35" spans="1:8">
      <c r="D35" s="51" t="s">
        <v>339</v>
      </c>
      <c r="E35" s="51" t="s">
        <v>340</v>
      </c>
      <c r="G35" t="s">
        <v>1063</v>
      </c>
      <c r="H35" s="291" t="s">
        <v>1064</v>
      </c>
    </row>
    <row r="36" spans="1:8">
      <c r="D36" s="51" t="s">
        <v>341</v>
      </c>
      <c r="E36" s="51" t="s">
        <v>342</v>
      </c>
      <c r="G36" t="s">
        <v>1065</v>
      </c>
      <c r="H36" s="291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91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91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91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91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91" t="s">
        <v>1076</v>
      </c>
    </row>
    <row r="42" spans="1:8">
      <c r="D42" s="51" t="s">
        <v>353</v>
      </c>
      <c r="E42" s="51" t="s">
        <v>354</v>
      </c>
      <c r="G42" t="s">
        <v>1077</v>
      </c>
      <c r="H42" s="291" t="s">
        <v>1078</v>
      </c>
    </row>
    <row r="43" spans="1:8">
      <c r="D43" s="51" t="s">
        <v>355</v>
      </c>
      <c r="E43" s="51" t="s">
        <v>356</v>
      </c>
      <c r="G43" t="s">
        <v>1079</v>
      </c>
      <c r="H43" s="291" t="s">
        <v>1080</v>
      </c>
    </row>
    <row r="44" spans="1:8">
      <c r="D44" s="51" t="s">
        <v>357</v>
      </c>
      <c r="E44" s="51" t="s">
        <v>358</v>
      </c>
      <c r="G44" t="s">
        <v>1081</v>
      </c>
      <c r="H44" s="291" t="s">
        <v>1082</v>
      </c>
    </row>
    <row r="45" spans="1:8">
      <c r="D45" s="51" t="s">
        <v>359</v>
      </c>
      <c r="E45" s="51" t="s">
        <v>360</v>
      </c>
      <c r="G45" t="s">
        <v>1083</v>
      </c>
      <c r="H45" s="291" t="s">
        <v>1084</v>
      </c>
    </row>
    <row r="46" spans="1:8">
      <c r="D46" s="51" t="s">
        <v>361</v>
      </c>
      <c r="E46" s="51" t="s">
        <v>362</v>
      </c>
      <c r="G46" t="s">
        <v>1085</v>
      </c>
      <c r="H46" s="291" t="s">
        <v>1086</v>
      </c>
    </row>
    <row r="47" spans="1:8">
      <c r="D47" s="51" t="s">
        <v>363</v>
      </c>
      <c r="E47" s="51" t="s">
        <v>364</v>
      </c>
      <c r="G47" t="s">
        <v>1087</v>
      </c>
      <c r="H47" s="291" t="s">
        <v>1088</v>
      </c>
    </row>
    <row r="48" spans="1:8">
      <c r="D48" s="51" t="s">
        <v>365</v>
      </c>
      <c r="E48" s="51" t="s">
        <v>366</v>
      </c>
      <c r="G48" t="s">
        <v>1089</v>
      </c>
      <c r="H48" s="291" t="s">
        <v>1090</v>
      </c>
    </row>
    <row r="49" spans="4:8">
      <c r="D49" s="51" t="s">
        <v>367</v>
      </c>
      <c r="E49" s="51" t="s">
        <v>368</v>
      </c>
      <c r="G49" t="s">
        <v>1091</v>
      </c>
      <c r="H49" s="291" t="s">
        <v>1092</v>
      </c>
    </row>
    <row r="50" spans="4:8">
      <c r="D50" s="51" t="s">
        <v>369</v>
      </c>
      <c r="E50" s="51" t="s">
        <v>370</v>
      </c>
      <c r="G50" t="s">
        <v>1093</v>
      </c>
      <c r="H50" s="291" t="s">
        <v>1094</v>
      </c>
    </row>
    <row r="51" spans="4:8">
      <c r="D51" s="51" t="s">
        <v>371</v>
      </c>
      <c r="E51" s="51" t="s">
        <v>372</v>
      </c>
      <c r="G51" t="s">
        <v>1095</v>
      </c>
      <c r="H51" s="291" t="s">
        <v>1096</v>
      </c>
    </row>
    <row r="52" spans="4:8">
      <c r="D52" s="51" t="s">
        <v>373</v>
      </c>
      <c r="E52" s="51" t="s">
        <v>374</v>
      </c>
      <c r="G52" t="s">
        <v>1097</v>
      </c>
      <c r="H52" s="291" t="s">
        <v>1098</v>
      </c>
    </row>
    <row r="53" spans="4:8">
      <c r="D53" s="51" t="s">
        <v>375</v>
      </c>
      <c r="E53" s="51" t="s">
        <v>376</v>
      </c>
      <c r="G53" t="s">
        <v>1099</v>
      </c>
      <c r="H53" s="291" t="s">
        <v>1100</v>
      </c>
    </row>
    <row r="54" spans="4:8">
      <c r="D54" s="51" t="s">
        <v>377</v>
      </c>
      <c r="E54" s="51" t="s">
        <v>378</v>
      </c>
      <c r="G54" t="s">
        <v>1101</v>
      </c>
      <c r="H54" s="291" t="s">
        <v>1102</v>
      </c>
    </row>
    <row r="55" spans="4:8">
      <c r="D55" s="51" t="s">
        <v>379</v>
      </c>
      <c r="E55" s="51" t="s">
        <v>380</v>
      </c>
      <c r="G55" t="s">
        <v>1103</v>
      </c>
      <c r="H55" s="291" t="s">
        <v>1104</v>
      </c>
    </row>
    <row r="56" spans="4:8">
      <c r="D56" s="51" t="s">
        <v>381</v>
      </c>
      <c r="E56" s="51" t="s">
        <v>382</v>
      </c>
      <c r="G56" t="s">
        <v>1105</v>
      </c>
      <c r="H56" s="291" t="s">
        <v>1106</v>
      </c>
    </row>
    <row r="57" spans="4:8">
      <c r="D57" s="51" t="s">
        <v>383</v>
      </c>
      <c r="E57" s="51" t="s">
        <v>384</v>
      </c>
      <c r="G57" t="s">
        <v>1107</v>
      </c>
      <c r="H57" s="291" t="s">
        <v>1108</v>
      </c>
    </row>
    <row r="58" spans="4:8">
      <c r="D58" s="51" t="s">
        <v>385</v>
      </c>
      <c r="E58" s="51" t="s">
        <v>386</v>
      </c>
      <c r="G58" t="s">
        <v>1109</v>
      </c>
      <c r="H58" s="291" t="s">
        <v>1110</v>
      </c>
    </row>
    <row r="59" spans="4:8">
      <c r="D59" s="51" t="s">
        <v>387</v>
      </c>
      <c r="E59" s="51" t="s">
        <v>388</v>
      </c>
      <c r="G59" t="s">
        <v>1111</v>
      </c>
      <c r="H59" s="291" t="s">
        <v>1112</v>
      </c>
    </row>
    <row r="60" spans="4:8">
      <c r="D60" s="51" t="s">
        <v>389</v>
      </c>
      <c r="E60" s="51" t="s">
        <v>390</v>
      </c>
      <c r="G60" t="s">
        <v>1113</v>
      </c>
      <c r="H60" s="291" t="s">
        <v>1114</v>
      </c>
    </row>
    <row r="61" spans="4:8">
      <c r="D61" s="51" t="s">
        <v>391</v>
      </c>
      <c r="E61" s="51" t="s">
        <v>392</v>
      </c>
      <c r="G61" t="s">
        <v>1115</v>
      </c>
      <c r="H61" s="291" t="s">
        <v>1116</v>
      </c>
    </row>
    <row r="62" spans="4:8">
      <c r="D62" s="51" t="s">
        <v>393</v>
      </c>
      <c r="E62" s="51" t="s">
        <v>394</v>
      </c>
      <c r="G62" t="s">
        <v>1117</v>
      </c>
      <c r="H62" s="291" t="s">
        <v>1118</v>
      </c>
    </row>
    <row r="63" spans="4:8">
      <c r="D63" s="51" t="s">
        <v>395</v>
      </c>
      <c r="E63" s="51" t="s">
        <v>396</v>
      </c>
      <c r="G63" t="s">
        <v>1119</v>
      </c>
      <c r="H63" s="291" t="s">
        <v>1120</v>
      </c>
    </row>
    <row r="64" spans="4:8">
      <c r="D64" s="51" t="s">
        <v>397</v>
      </c>
      <c r="E64" s="51" t="s">
        <v>398</v>
      </c>
      <c r="G64" t="s">
        <v>1121</v>
      </c>
      <c r="H64" s="291" t="s">
        <v>1122</v>
      </c>
    </row>
    <row r="65" spans="4:8">
      <c r="D65" s="51" t="s">
        <v>399</v>
      </c>
      <c r="E65" s="51" t="s">
        <v>400</v>
      </c>
      <c r="G65" t="s">
        <v>1123</v>
      </c>
      <c r="H65" s="291" t="s">
        <v>1124</v>
      </c>
    </row>
    <row r="66" spans="4:8">
      <c r="D66" s="51" t="s">
        <v>401</v>
      </c>
      <c r="E66" s="51" t="s">
        <v>402</v>
      </c>
      <c r="G66" t="s">
        <v>1125</v>
      </c>
      <c r="H66" s="291" t="s">
        <v>1126</v>
      </c>
    </row>
    <row r="67" spans="4:8">
      <c r="D67" s="51" t="s">
        <v>403</v>
      </c>
      <c r="E67" s="51" t="s">
        <v>404</v>
      </c>
      <c r="G67" t="s">
        <v>1127</v>
      </c>
      <c r="H67" s="291" t="s">
        <v>1128</v>
      </c>
    </row>
    <row r="68" spans="4:8">
      <c r="D68" s="51" t="s">
        <v>405</v>
      </c>
      <c r="E68" s="51" t="s">
        <v>406</v>
      </c>
      <c r="G68" t="s">
        <v>1129</v>
      </c>
      <c r="H68" s="291" t="s">
        <v>1130</v>
      </c>
    </row>
    <row r="69" spans="4:8">
      <c r="D69" s="51" t="s">
        <v>407</v>
      </c>
      <c r="E69" s="51" t="s">
        <v>408</v>
      </c>
      <c r="G69" t="s">
        <v>1131</v>
      </c>
      <c r="H69" s="291" t="s">
        <v>1132</v>
      </c>
    </row>
    <row r="70" spans="4:8">
      <c r="D70" s="51" t="s">
        <v>409</v>
      </c>
      <c r="E70" s="51" t="s">
        <v>410</v>
      </c>
      <c r="G70" t="s">
        <v>1133</v>
      </c>
      <c r="H70" s="291" t="s">
        <v>1134</v>
      </c>
    </row>
    <row r="71" spans="4:8">
      <c r="D71" s="51" t="s">
        <v>411</v>
      </c>
      <c r="E71" s="51" t="s">
        <v>412</v>
      </c>
      <c r="G71" t="s">
        <v>1135</v>
      </c>
      <c r="H71" s="291" t="s">
        <v>1136</v>
      </c>
    </row>
    <row r="72" spans="4:8">
      <c r="D72" s="51" t="s">
        <v>413</v>
      </c>
      <c r="E72" s="51" t="s">
        <v>414</v>
      </c>
      <c r="G72" t="s">
        <v>1137</v>
      </c>
      <c r="H72" s="291" t="s">
        <v>1138</v>
      </c>
    </row>
    <row r="73" spans="4:8">
      <c r="D73" s="51" t="s">
        <v>415</v>
      </c>
      <c r="E73" s="51" t="s">
        <v>416</v>
      </c>
      <c r="G73" t="s">
        <v>1139</v>
      </c>
      <c r="H73" s="291" t="s">
        <v>1140</v>
      </c>
    </row>
    <row r="74" spans="4:8">
      <c r="D74" s="51" t="s">
        <v>417</v>
      </c>
      <c r="E74" s="51" t="s">
        <v>418</v>
      </c>
      <c r="G74" t="s">
        <v>1141</v>
      </c>
      <c r="H74" s="291" t="s">
        <v>1142</v>
      </c>
    </row>
    <row r="75" spans="4:8">
      <c r="D75" s="51" t="s">
        <v>419</v>
      </c>
      <c r="E75" s="51" t="s">
        <v>420</v>
      </c>
      <c r="G75" t="s">
        <v>1143</v>
      </c>
      <c r="H75" s="291" t="s">
        <v>1144</v>
      </c>
    </row>
    <row r="76" spans="4:8">
      <c r="D76" s="51" t="s">
        <v>421</v>
      </c>
      <c r="E76" s="51" t="s">
        <v>422</v>
      </c>
      <c r="G76" t="s">
        <v>1145</v>
      </c>
      <c r="H76" s="291" t="s">
        <v>1146</v>
      </c>
    </row>
    <row r="77" spans="4:8">
      <c r="D77" s="51" t="s">
        <v>423</v>
      </c>
      <c r="E77" s="51" t="s">
        <v>424</v>
      </c>
      <c r="G77" t="s">
        <v>1147</v>
      </c>
      <c r="H77" s="291" t="s">
        <v>1148</v>
      </c>
    </row>
    <row r="78" spans="4:8">
      <c r="D78" s="51" t="s">
        <v>425</v>
      </c>
      <c r="E78" s="51" t="s">
        <v>426</v>
      </c>
      <c r="G78" t="s">
        <v>1149</v>
      </c>
      <c r="H78" s="291" t="s">
        <v>1150</v>
      </c>
    </row>
    <row r="79" spans="4:8">
      <c r="D79" s="51" t="s">
        <v>427</v>
      </c>
      <c r="E79" s="51" t="s">
        <v>428</v>
      </c>
      <c r="G79" t="s">
        <v>1151</v>
      </c>
      <c r="H79" s="291" t="s">
        <v>1152</v>
      </c>
    </row>
    <row r="80" spans="4:8">
      <c r="D80" s="51" t="s">
        <v>429</v>
      </c>
      <c r="E80" s="51" t="s">
        <v>430</v>
      </c>
      <c r="G80" t="s">
        <v>1153</v>
      </c>
      <c r="H80" s="291" t="s">
        <v>1154</v>
      </c>
    </row>
    <row r="81" spans="4:8">
      <c r="D81" s="49" t="s">
        <v>431</v>
      </c>
      <c r="E81" s="51" t="s">
        <v>432</v>
      </c>
      <c r="G81" t="s">
        <v>1155</v>
      </c>
      <c r="H81" s="291" t="s">
        <v>1156</v>
      </c>
    </row>
    <row r="82" spans="4:8">
      <c r="D82" s="51" t="s">
        <v>433</v>
      </c>
      <c r="E82" s="51" t="s">
        <v>434</v>
      </c>
      <c r="G82" t="s">
        <v>1157</v>
      </c>
      <c r="H82" s="291" t="s">
        <v>1158</v>
      </c>
    </row>
    <row r="83" spans="4:8">
      <c r="D83" s="51" t="s">
        <v>435</v>
      </c>
      <c r="E83" s="51" t="s">
        <v>436</v>
      </c>
      <c r="G83" t="s">
        <v>1159</v>
      </c>
      <c r="H83" s="291" t="s">
        <v>1160</v>
      </c>
    </row>
    <row r="84" spans="4:8">
      <c r="D84" s="51" t="s">
        <v>437</v>
      </c>
      <c r="E84" s="51" t="s">
        <v>438</v>
      </c>
      <c r="G84" t="s">
        <v>1161</v>
      </c>
      <c r="H84" s="291" t="s">
        <v>1162</v>
      </c>
    </row>
    <row r="85" spans="4:8">
      <c r="D85" s="51" t="s">
        <v>439</v>
      </c>
      <c r="E85" s="51" t="s">
        <v>440</v>
      </c>
      <c r="G85" t="s">
        <v>1163</v>
      </c>
      <c r="H85" s="291" t="s">
        <v>1164</v>
      </c>
    </row>
    <row r="86" spans="4:8">
      <c r="D86" s="51" t="s">
        <v>441</v>
      </c>
      <c r="E86" s="51" t="s">
        <v>442</v>
      </c>
      <c r="G86" t="s">
        <v>1165</v>
      </c>
      <c r="H86" s="291" t="s">
        <v>1166</v>
      </c>
    </row>
    <row r="87" spans="4:8">
      <c r="D87" s="51" t="s">
        <v>443</v>
      </c>
      <c r="E87" s="51" t="s">
        <v>444</v>
      </c>
      <c r="G87" t="s">
        <v>1167</v>
      </c>
      <c r="H87" s="291" t="s">
        <v>1168</v>
      </c>
    </row>
    <row r="88" spans="4:8">
      <c r="D88" s="51" t="s">
        <v>445</v>
      </c>
      <c r="E88" s="51" t="s">
        <v>446</v>
      </c>
      <c r="G88" t="s">
        <v>1169</v>
      </c>
      <c r="H88" s="291" t="s">
        <v>1170</v>
      </c>
    </row>
    <row r="89" spans="4:8">
      <c r="D89" s="51" t="s">
        <v>447</v>
      </c>
      <c r="E89" s="51" t="s">
        <v>448</v>
      </c>
      <c r="G89" t="s">
        <v>1171</v>
      </c>
      <c r="H89" s="291" t="s">
        <v>1172</v>
      </c>
    </row>
    <row r="90" spans="4:8">
      <c r="D90" s="49" t="s">
        <v>449</v>
      </c>
      <c r="E90" s="51" t="s">
        <v>450</v>
      </c>
      <c r="G90" t="s">
        <v>1173</v>
      </c>
      <c r="H90" s="291" t="s">
        <v>1174</v>
      </c>
    </row>
    <row r="91" spans="4:8">
      <c r="D91" s="51" t="s">
        <v>451</v>
      </c>
      <c r="E91" s="51" t="s">
        <v>452</v>
      </c>
      <c r="G91" t="s">
        <v>1175</v>
      </c>
      <c r="H91" s="291" t="s">
        <v>1176</v>
      </c>
    </row>
    <row r="92" spans="4:8">
      <c r="D92" s="51" t="s">
        <v>453</v>
      </c>
      <c r="E92" s="51" t="s">
        <v>454</v>
      </c>
      <c r="G92" t="s">
        <v>1177</v>
      </c>
      <c r="H92" s="291" t="s">
        <v>1178</v>
      </c>
    </row>
    <row r="93" spans="4:8">
      <c r="D93" s="51" t="s">
        <v>455</v>
      </c>
      <c r="E93" s="51" t="s">
        <v>456</v>
      </c>
      <c r="G93" t="s">
        <v>1179</v>
      </c>
      <c r="H93" s="291" t="s">
        <v>1180</v>
      </c>
    </row>
    <row r="94" spans="4:8">
      <c r="D94" s="51" t="s">
        <v>457</v>
      </c>
      <c r="E94" s="51" t="s">
        <v>458</v>
      </c>
      <c r="G94" t="s">
        <v>1181</v>
      </c>
      <c r="H94" s="291" t="s">
        <v>1182</v>
      </c>
    </row>
    <row r="95" spans="4:8">
      <c r="D95" s="51" t="s">
        <v>459</v>
      </c>
      <c r="E95" s="51" t="s">
        <v>460</v>
      </c>
      <c r="G95" t="s">
        <v>1183</v>
      </c>
      <c r="H95" s="291" t="s">
        <v>1184</v>
      </c>
    </row>
    <row r="96" spans="4:8">
      <c r="D96" s="51" t="s">
        <v>461</v>
      </c>
      <c r="E96" s="51" t="s">
        <v>462</v>
      </c>
      <c r="G96" t="s">
        <v>1185</v>
      </c>
      <c r="H96" s="291" t="s">
        <v>1186</v>
      </c>
    </row>
    <row r="97" spans="4:8">
      <c r="D97" s="51" t="s">
        <v>463</v>
      </c>
      <c r="E97" s="51" t="s">
        <v>464</v>
      </c>
      <c r="G97" t="s">
        <v>1187</v>
      </c>
      <c r="H97" s="291" t="s">
        <v>1188</v>
      </c>
    </row>
    <row r="98" spans="4:8">
      <c r="D98" s="51" t="s">
        <v>465</v>
      </c>
      <c r="E98" s="51" t="s">
        <v>466</v>
      </c>
      <c r="G98" t="s">
        <v>1189</v>
      </c>
      <c r="H98" s="291" t="s">
        <v>1190</v>
      </c>
    </row>
    <row r="99" spans="4:8">
      <c r="D99" s="51" t="s">
        <v>467</v>
      </c>
      <c r="E99" s="51" t="s">
        <v>468</v>
      </c>
      <c r="G99" t="s">
        <v>1191</v>
      </c>
      <c r="H99" s="291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91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91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91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91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91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91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91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91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91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91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91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91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91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91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91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91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91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91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91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91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91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91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91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91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91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91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91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91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91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91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91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91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91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91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91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91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91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91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91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91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91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91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91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91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91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91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91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91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91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91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91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91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91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91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91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91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91" t="s">
        <v>1308</v>
      </c>
    </row>
    <row r="158" spans="4:8" ht="25.5">
      <c r="D158" s="51" t="s">
        <v>584</v>
      </c>
      <c r="E158" s="51" t="s">
        <v>585</v>
      </c>
      <c r="G158" t="s">
        <v>1309</v>
      </c>
      <c r="H158" s="291" t="s">
        <v>1310</v>
      </c>
    </row>
    <row r="159" spans="4:8" ht="25.5">
      <c r="D159" s="51" t="s">
        <v>586</v>
      </c>
      <c r="E159" s="51" t="s">
        <v>587</v>
      </c>
      <c r="G159" t="s">
        <v>1311</v>
      </c>
      <c r="H159" s="291" t="s">
        <v>1312</v>
      </c>
    </row>
    <row r="160" spans="4:8" ht="25.5">
      <c r="D160" s="51" t="s">
        <v>588</v>
      </c>
      <c r="E160" s="51" t="s">
        <v>589</v>
      </c>
      <c r="G160" t="s">
        <v>1313</v>
      </c>
      <c r="H160" s="291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91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91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91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91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Ivelina Ivanova</cp:lastModifiedBy>
  <cp:lastPrinted>2018-02-05T12:17:03Z</cp:lastPrinted>
  <dcterms:created xsi:type="dcterms:W3CDTF">2004-03-04T10:58:58Z</dcterms:created>
  <dcterms:modified xsi:type="dcterms:W3CDTF">2020-07-16T07:10:09Z</dcterms:modified>
</cp:coreProperties>
</file>